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0730" windowHeight="9360"/>
  </bookViews>
  <sheets>
    <sheet name="PRES D ARENE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'PRES D ARENE'!$1:$2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'PRES D ARENE'!$A$1:$V$355</definedName>
  </definedNames>
  <calcPr calcId="144525" calcMode="manual"/>
</workbook>
</file>

<file path=xl/calcChain.xml><?xml version="1.0" encoding="utf-8"?>
<calcChain xmlns="http://schemas.openxmlformats.org/spreadsheetml/2006/main">
  <c r="K4" i="1"/>
  <c r="K6"/>
  <c r="U6"/>
  <c r="K8"/>
  <c r="C43"/>
  <c r="E43"/>
  <c r="F43"/>
  <c r="G43" s="1"/>
  <c r="C44"/>
  <c r="E44"/>
  <c r="F44"/>
  <c r="G44" s="1"/>
  <c r="C45"/>
  <c r="E45"/>
  <c r="F45"/>
  <c r="G45" s="1"/>
  <c r="C46"/>
  <c r="E46"/>
  <c r="F46"/>
  <c r="G46" s="1"/>
  <c r="C47"/>
  <c r="E47"/>
  <c r="F47"/>
  <c r="G47" s="1"/>
  <c r="C48"/>
  <c r="E48"/>
  <c r="F48"/>
  <c r="G48" s="1"/>
  <c r="B49"/>
  <c r="D49"/>
  <c r="F49"/>
  <c r="C52"/>
  <c r="E52"/>
  <c r="F52"/>
  <c r="G52"/>
  <c r="C53"/>
  <c r="E53"/>
  <c r="F53"/>
  <c r="G53"/>
  <c r="C54"/>
  <c r="E54"/>
  <c r="F54"/>
  <c r="G54"/>
  <c r="C55"/>
  <c r="E55"/>
  <c r="F55"/>
  <c r="G55"/>
  <c r="C56"/>
  <c r="E56"/>
  <c r="F56"/>
  <c r="G56"/>
  <c r="C57"/>
  <c r="E57"/>
  <c r="F57"/>
  <c r="G57"/>
  <c r="C58"/>
  <c r="E58"/>
  <c r="F58"/>
  <c r="G58"/>
  <c r="C59"/>
  <c r="E59"/>
  <c r="F59"/>
  <c r="G59"/>
  <c r="B60"/>
  <c r="D60"/>
  <c r="F60" s="1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B115"/>
  <c r="C115"/>
  <c r="D115"/>
  <c r="D116"/>
  <c r="E116"/>
  <c r="F116"/>
  <c r="G116"/>
  <c r="D117"/>
  <c r="E117"/>
  <c r="F117"/>
  <c r="G117"/>
  <c r="D118"/>
  <c r="E118"/>
  <c r="F118"/>
  <c r="G118"/>
  <c r="D119"/>
  <c r="E119"/>
  <c r="F119"/>
  <c r="G119"/>
  <c r="D120"/>
  <c r="E120"/>
  <c r="F120"/>
  <c r="G120"/>
  <c r="D121"/>
  <c r="E121"/>
  <c r="F121"/>
  <c r="G121"/>
  <c r="D122"/>
  <c r="E122"/>
  <c r="F122"/>
  <c r="G122"/>
  <c r="C133"/>
  <c r="C134"/>
  <c r="C135"/>
  <c r="C136"/>
  <c r="C137"/>
  <c r="C138"/>
  <c r="C139"/>
  <c r="C140"/>
  <c r="D146"/>
  <c r="D147"/>
  <c r="D148"/>
  <c r="D149"/>
  <c r="E149" s="1"/>
  <c r="C174"/>
  <c r="D212"/>
  <c r="E212"/>
  <c r="L234"/>
  <c r="B10" s="1"/>
  <c r="L235"/>
  <c r="K10" s="1"/>
  <c r="B236"/>
  <c r="C234" s="1"/>
  <c r="L236"/>
  <c r="U10" s="1"/>
  <c r="C240"/>
  <c r="C242"/>
  <c r="C244"/>
  <c r="B245"/>
  <c r="C241" s="1"/>
  <c r="B255"/>
  <c r="C252" s="1"/>
  <c r="E265"/>
  <c r="E266"/>
  <c r="N279"/>
  <c r="N280"/>
  <c r="N281"/>
  <c r="N282"/>
  <c r="N283"/>
  <c r="N286"/>
  <c r="N288"/>
  <c r="M289"/>
  <c r="N287" s="1"/>
  <c r="G315"/>
  <c r="G316"/>
  <c r="G317"/>
  <c r="C253" l="1"/>
  <c r="C251"/>
  <c r="U8"/>
  <c r="C254"/>
  <c r="C243"/>
  <c r="M236"/>
  <c r="C235"/>
</calcChain>
</file>

<file path=xl/sharedStrings.xml><?xml version="1.0" encoding="utf-8"?>
<sst xmlns="http://schemas.openxmlformats.org/spreadsheetml/2006/main" count="301" uniqueCount="271">
  <si>
    <t>Blanchisserie-Teinturerie</t>
  </si>
  <si>
    <t>Agence immobilière</t>
  </si>
  <si>
    <t>Restaurant</t>
  </si>
  <si>
    <t>Agence de travail temporaire</t>
  </si>
  <si>
    <t>Vétérinaire</t>
  </si>
  <si>
    <t>Coiffure</t>
  </si>
  <si>
    <t>Entreprise générale du bâtiment</t>
  </si>
  <si>
    <t>Électricien</t>
  </si>
  <si>
    <t>Plombier, couvreur, 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</si>
  <si>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</si>
  <si>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</si>
  <si>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</si>
  <si>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</si>
  <si>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</si>
  <si>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École de conduite</t>
  </si>
  <si>
    <t>Ergothérapeute</t>
  </si>
  <si>
    <t xml:space="preserve"> Magasin d'optique</t>
  </si>
  <si>
    <t>Location auto-utilitaires légers</t>
  </si>
  <si>
    <t>Audio prothésiste</t>
  </si>
  <si>
    <t xml:space="preserve"> Fleuriste</t>
  </si>
  <si>
    <t>Contrôle technique automobile</t>
  </si>
  <si>
    <t>Pédicure podologue</t>
  </si>
  <si>
    <t xml:space="preserve"> Horlogerie Bijouterie</t>
  </si>
  <si>
    <t>Réparation auto et de 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</si>
  <si>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</si>
  <si>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</si>
  <si>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</si>
  <si>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</si>
  <si>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</si>
  <si>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</si>
  <si>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</si>
  <si>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</si>
  <si>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</si>
  <si>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</si>
  <si>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</si>
  <si>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</si>
  <si>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</si>
  <si>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</si>
  <si>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 d'épargne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</si>
  <si>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</si>
  <si>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</si>
  <si>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</si>
  <si>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</si>
  <si>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</si>
  <si>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</si>
  <si>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</si>
  <si>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</si>
  <si>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 pôle 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</si>
  <si>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</si>
  <si>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</si>
  <si>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</si>
  <si>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</si>
  <si>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</si>
  <si>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</si>
  <si>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</si>
  <si>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</si>
  <si>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</si>
  <si>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</si>
  <si>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</si>
  <si>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</si>
  <si>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</si>
  <si>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</si>
  <si>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 d'instance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</si>
  <si>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</si>
  <si>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</si>
  <si>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</si>
  <si>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</si>
  <si>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Épicerie</t>
  </si>
  <si>
    <t>Cour d'appel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</si>
  <si>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</si>
  <si>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</si>
  <si>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</si>
  <si>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</si>
  <si>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</si>
  <si>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</si>
  <si>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</si>
  <si>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</si>
  <si>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</si>
  <si>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</si>
  <si>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</si>
  <si>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</si>
  <si>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</si>
  <si>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</si>
  <si>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Activités économique INSSE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</si>
  <si>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</si>
  <si>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</si>
  <si>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</si>
  <si>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</si>
  <si>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</si>
  <si>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</si>
  <si>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</si>
  <si>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</si>
  <si>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</si>
  <si>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</si>
  <si>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</si>
  <si>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</si>
  <si>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</si>
  <si>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</si>
  <si>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</si>
  <si>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</si>
  <si>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</si>
  <si>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</si>
  <si>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</si>
  <si>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</si>
  <si>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</si>
  <si>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</si>
  <si>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Activités économiques INSEE 2009</t>
  </si>
  <si>
    <t>Nombre de ménages</t>
  </si>
  <si>
    <t>Deux voitures ou plus</t>
  </si>
  <si>
    <t>Une voiture</t>
  </si>
  <si>
    <t>Pas de voiture</t>
  </si>
  <si>
    <t>Nombre de voiture par ménage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</si>
  <si>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</si>
  <si>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</si>
  <si>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</si>
  <si>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</si>
  <si>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</si>
  <si>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</si>
  <si>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</si>
  <si>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</si>
  <si>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</si>
  <si>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</si>
  <si>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</si>
  <si>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</si>
  <si>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</si>
  <si>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</si>
  <si>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</si>
  <si>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</si>
  <si>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</si>
  <si>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</si>
  <si>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</si>
  <si>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</si>
  <si>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</si>
  <si>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</si>
  <si>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</si>
  <si>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</si>
  <si>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</si>
  <si>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</si>
  <si>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</si>
  <si>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</si>
  <si>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</si>
  <si>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</si>
  <si>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</si>
  <si>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</si>
  <si>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</si>
  <si>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</si>
  <si>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</si>
  <si>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</si>
  <si>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</si>
  <si>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</si>
  <si>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</si>
  <si>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</si>
  <si>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</si>
  <si>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</si>
  <si>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</si>
  <si>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</si>
  <si>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</si>
  <si>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</si>
  <si>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</si>
  <si>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</si>
  <si>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</si>
  <si>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</si>
  <si>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</si>
  <si>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</si>
  <si>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</si>
  <si>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</si>
  <si>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</si>
  <si>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</si>
  <si>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</si>
  <si>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</si>
  <si>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</si>
  <si>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</si>
  <si>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</si>
  <si>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Pôle Emploi 2011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</si>
  <si>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</si>
  <si>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</si>
  <si>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</si>
  <si>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</si>
  <si>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</si>
  <si>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</si>
  <si>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</si>
  <si>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Chômeurs par âge
 en 2009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</si>
  <si>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</si>
  <si>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</si>
  <si>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</si>
  <si>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</si>
  <si>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</si>
  <si>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</si>
  <si>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</si>
  <si>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</si>
  <si>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</si>
  <si>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</si>
  <si>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</si>
  <si>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</si>
  <si>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</si>
  <si>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</si>
  <si>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</si>
  <si>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</si>
  <si>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</si>
  <si>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</si>
  <si>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</si>
  <si>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</si>
  <si>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</si>
  <si>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</si>
  <si>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</si>
  <si>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</si>
  <si>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</si>
  <si>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</si>
  <si>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</si>
  <si>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</si>
  <si>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</si>
  <si>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</si>
  <si>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</si>
  <si>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</si>
  <si>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</si>
  <si>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</si>
  <si>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</si>
  <si>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</si>
  <si>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</si>
  <si>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</si>
  <si>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</si>
  <si>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</si>
  <si>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</si>
  <si>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</si>
  <si>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</si>
  <si>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</si>
  <si>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</si>
  <si>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</si>
  <si>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</si>
  <si>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</si>
  <si>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</si>
  <si>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</si>
  <si>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</si>
  <si>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</si>
  <si>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</si>
  <si>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</si>
  <si>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</si>
  <si>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</si>
  <si>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</si>
  <si>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</si>
  <si>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</si>
  <si>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</si>
  <si>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</si>
  <si>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</si>
  <si>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</si>
  <si>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</si>
  <si>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</si>
  <si>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</si>
  <si>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</si>
  <si>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</si>
  <si>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</si>
  <si>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</si>
  <si>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</si>
  <si>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</si>
  <si>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</si>
  <si>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</si>
  <si>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</si>
  <si>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</si>
  <si>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</si>
  <si>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</si>
  <si>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chômeurs</t>
  </si>
  <si>
    <t>Nombre d'allocataires RSA</t>
  </si>
  <si>
    <t>Revenu fiscal moyen par ménage</t>
  </si>
  <si>
    <t>Variation annuelle moyenne de la population (99-2009)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</si>
  <si>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</si>
  <si>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 En Km²</t>
  </si>
  <si>
    <t xml:space="preserve"> Évolution population</t>
  </si>
  <si>
    <t>% de la population de Montpellier</t>
  </si>
  <si>
    <t>Population  2009</t>
  </si>
  <si>
    <t>Chiffres clefs</t>
  </si>
  <si>
    <r>
      <t>PR</t>
    </r>
    <r>
      <rPr>
        <b/>
        <sz val="14"/>
        <color rgb="FFFF0000"/>
        <rFont val="Calibri"/>
        <family val="2"/>
      </rPr>
      <t>È</t>
    </r>
    <r>
      <rPr>
        <b/>
        <sz val="12.6"/>
        <color rgb="FFFF0000"/>
        <rFont val="Calibri"/>
        <family val="2"/>
      </rPr>
      <t>S D'ARÈNES</t>
    </r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</si>
</sst>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FF0000"/>
      <name val="Calibri"/>
      <family val="2"/>
    </font>
    <font>
      <b/>
      <sz val="12.6"/>
      <color rgb="FFFF0000"/>
      <name val="Calibri"/>
      <family val="2"/>
    </font>
    <font>
      <b/>
      <sz val="1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0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0" fontId="0" fillId="5" borderId="0" xfId="0" applyFont="1" applyFill="1" applyAlignment="1">
      <alignment vertical="center"/>
    </xf>
    <xf numFmtId="0" fontId="2" fillId="6" borderId="0" xfId="0" applyFont="1" applyFill="1" applyBorder="1" applyAlignment="1">
      <alignment vertical="center"/>
    </xf>
    <xf numFmtId="9" fontId="5" fillId="0" borderId="5" xfId="0" applyNumberFormat="1" applyFont="1" applyBorder="1" applyAlignment="1">
      <alignment vertical="center"/>
    </xf>
    <xf numFmtId="3" fontId="6" fillId="0" borderId="5" xfId="0" applyNumberFormat="1" applyFont="1" applyFill="1" applyBorder="1" applyAlignment="1">
      <alignment vertical="top"/>
    </xf>
    <xf numFmtId="9" fontId="5" fillId="0" borderId="9" xfId="0" applyNumberFormat="1" applyFont="1" applyBorder="1" applyAlignment="1">
      <alignment vertical="center"/>
    </xf>
    <xf numFmtId="3" fontId="6" fillId="0" borderId="9" xfId="0" applyNumberFormat="1" applyFont="1" applyFill="1" applyBorder="1" applyAlignment="1">
      <alignment vertical="top"/>
    </xf>
    <xf numFmtId="0" fontId="0" fillId="0" borderId="12" xfId="0" applyFont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top"/>
    </xf>
    <xf numFmtId="3" fontId="4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9" fillId="6" borderId="0" xfId="0" applyFont="1" applyFill="1" applyBorder="1" applyAlignment="1">
      <alignment horizontal="left" vertical="top"/>
    </xf>
    <xf numFmtId="10" fontId="10" fillId="0" borderId="2" xfId="0" applyNumberFormat="1" applyFont="1" applyBorder="1" applyAlignment="1">
      <alignment vertical="center"/>
    </xf>
    <xf numFmtId="3" fontId="11" fillId="0" borderId="5" xfId="0" applyNumberFormat="1" applyFont="1" applyBorder="1" applyAlignment="1">
      <alignment horizontal="center" vertical="center"/>
    </xf>
    <xf numFmtId="9" fontId="10" fillId="0" borderId="10" xfId="0" applyNumberFormat="1" applyFont="1" applyBorder="1" applyAlignment="1">
      <alignment vertical="center"/>
    </xf>
    <xf numFmtId="1" fontId="6" fillId="0" borderId="5" xfId="0" applyNumberFormat="1" applyFont="1" applyBorder="1"/>
    <xf numFmtId="1" fontId="6" fillId="0" borderId="9" xfId="0" applyNumberFormat="1" applyFont="1" applyBorder="1"/>
    <xf numFmtId="1" fontId="6" fillId="0" borderId="12" xfId="0" applyNumberFormat="1" applyFont="1" applyBorder="1"/>
    <xf numFmtId="0" fontId="13" fillId="7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9" fontId="5" fillId="0" borderId="6" xfId="0" applyNumberFormat="1" applyFont="1" applyFill="1" applyBorder="1" applyAlignment="1">
      <alignment vertical="center"/>
    </xf>
    <xf numFmtId="1" fontId="0" fillId="0" borderId="5" xfId="0" applyNumberFormat="1" applyBorder="1"/>
    <xf numFmtId="0" fontId="0" fillId="7" borderId="7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9" fontId="5" fillId="0" borderId="10" xfId="0" applyNumberFormat="1" applyFont="1" applyFill="1" applyBorder="1" applyAlignment="1">
      <alignment vertical="center"/>
    </xf>
    <xf numFmtId="1" fontId="0" fillId="0" borderId="9" xfId="0" applyNumberFormat="1" applyBorder="1"/>
    <xf numFmtId="0" fontId="0" fillId="7" borderId="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10" fontId="5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9" fontId="5" fillId="0" borderId="13" xfId="0" applyNumberFormat="1" applyFont="1" applyFill="1" applyBorder="1" applyAlignment="1">
      <alignment vertical="center"/>
    </xf>
    <xf numFmtId="1" fontId="0" fillId="0" borderId="12" xfId="0" applyNumberFormat="1" applyBorder="1"/>
    <xf numFmtId="0" fontId="0" fillId="7" borderId="14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0" fillId="7" borderId="2" xfId="0" applyFont="1" applyFill="1" applyBorder="1" applyAlignment="1">
      <alignment vertical="center"/>
    </xf>
    <xf numFmtId="0" fontId="0" fillId="7" borderId="3" xfId="0" applyFont="1" applyFill="1" applyBorder="1" applyAlignment="1">
      <alignment vertical="center"/>
    </xf>
    <xf numFmtId="0" fontId="4" fillId="7" borderId="2" xfId="0" applyFont="1" applyFill="1" applyBorder="1" applyAlignment="1">
      <alignment vertical="center"/>
    </xf>
    <xf numFmtId="0" fontId="4" fillId="7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1" fontId="0" fillId="0" borderId="0" xfId="0" applyNumberFormat="1" applyFill="1" applyBorder="1"/>
    <xf numFmtId="9" fontId="5" fillId="0" borderId="6" xfId="0" applyNumberFormat="1" applyFont="1" applyBorder="1" applyAlignment="1">
      <alignment vertical="center"/>
    </xf>
    <xf numFmtId="1" fontId="0" fillId="0" borderId="7" xfId="0" applyNumberFormat="1" applyBorder="1"/>
    <xf numFmtId="0" fontId="5" fillId="7" borderId="7" xfId="0" applyFont="1" applyFill="1" applyBorder="1" applyAlignment="1">
      <alignment vertical="center"/>
    </xf>
    <xf numFmtId="0" fontId="6" fillId="7" borderId="7" xfId="0" applyFont="1" applyFill="1" applyBorder="1" applyAlignment="1">
      <alignment vertical="center"/>
    </xf>
    <xf numFmtId="0" fontId="6" fillId="7" borderId="8" xfId="0" applyFont="1" applyFill="1" applyBorder="1" applyAlignment="1">
      <alignment vertical="center"/>
    </xf>
    <xf numFmtId="9" fontId="5" fillId="0" borderId="13" xfId="0" applyNumberFormat="1" applyFont="1" applyBorder="1" applyAlignment="1">
      <alignment vertical="center"/>
    </xf>
    <xf numFmtId="1" fontId="0" fillId="0" borderId="14" xfId="0" applyNumberFormat="1" applyBorder="1"/>
    <xf numFmtId="0" fontId="6" fillId="7" borderId="15" xfId="0" applyFont="1" applyFill="1" applyBorder="1" applyAlignment="1">
      <alignment vertical="center"/>
    </xf>
    <xf numFmtId="0" fontId="4" fillId="7" borderId="4" xfId="0" applyFont="1" applyFill="1" applyBorder="1" applyAlignment="1">
      <alignment vertical="center"/>
    </xf>
    <xf numFmtId="0" fontId="9" fillId="6" borderId="0" xfId="0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7" borderId="1" xfId="0" applyFont="1" applyFill="1" applyBorder="1" applyAlignment="1">
      <alignment vertical="center"/>
    </xf>
    <xf numFmtId="0" fontId="6" fillId="7" borderId="1" xfId="0" applyFont="1" applyFill="1" applyBorder="1" applyAlignment="1">
      <alignment vertical="center"/>
    </xf>
    <xf numFmtId="0" fontId="4" fillId="7" borderId="1" xfId="0" applyFont="1" applyFill="1" applyBorder="1" applyAlignment="1">
      <alignment vertical="center"/>
    </xf>
    <xf numFmtId="10" fontId="5" fillId="0" borderId="2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vertical="center"/>
    </xf>
    <xf numFmtId="0" fontId="6" fillId="7" borderId="4" xfId="0" applyFont="1" applyFill="1" applyBorder="1" applyAlignment="1">
      <alignment vertical="center"/>
    </xf>
    <xf numFmtId="9" fontId="5" fillId="0" borderId="10" xfId="0" applyNumberFormat="1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0" fontId="6" fillId="7" borderId="11" xfId="0" applyFont="1" applyFill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5" fillId="0" borderId="5" xfId="0" applyNumberFormat="1" applyFont="1" applyFill="1" applyBorder="1" applyAlignment="1">
      <alignment vertical="center"/>
    </xf>
    <xf numFmtId="3" fontId="6" fillId="5" borderId="5" xfId="0" applyNumberFormat="1" applyFont="1" applyFill="1" applyBorder="1" applyAlignment="1">
      <alignment vertical="center"/>
    </xf>
    <xf numFmtId="0" fontId="0" fillId="7" borderId="6" xfId="0" applyFont="1" applyFill="1" applyBorder="1" applyAlignment="1">
      <alignment vertical="center"/>
    </xf>
    <xf numFmtId="0" fontId="6" fillId="7" borderId="8" xfId="0" applyFont="1" applyFill="1" applyBorder="1" applyAlignment="1">
      <alignment horizontal="left" vertical="center" indent="1"/>
    </xf>
    <xf numFmtId="9" fontId="5" fillId="0" borderId="9" xfId="0" applyNumberFormat="1" applyFont="1" applyFill="1" applyBorder="1" applyAlignment="1">
      <alignment vertical="center"/>
    </xf>
    <xf numFmtId="3" fontId="6" fillId="5" borderId="9" xfId="0" applyNumberFormat="1" applyFont="1" applyFill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5" fillId="0" borderId="12" xfId="0" applyNumberFormat="1" applyFont="1" applyFill="1" applyBorder="1" applyAlignment="1">
      <alignment vertical="center"/>
    </xf>
    <xf numFmtId="3" fontId="6" fillId="5" borderId="12" xfId="0" applyNumberFormat="1" applyFont="1" applyFill="1" applyBorder="1" applyAlignment="1">
      <alignment vertical="center"/>
    </xf>
    <xf numFmtId="0" fontId="0" fillId="7" borderId="13" xfId="0" applyFont="1" applyFill="1" applyBorder="1" applyAlignment="1">
      <alignment vertical="center"/>
    </xf>
    <xf numFmtId="3" fontId="14" fillId="0" borderId="12" xfId="0" applyNumberFormat="1" applyFont="1" applyBorder="1" applyAlignment="1">
      <alignment vertical="center"/>
    </xf>
    <xf numFmtId="0" fontId="9" fillId="0" borderId="0" xfId="0" applyFont="1" applyFill="1" applyAlignment="1">
      <alignment horizontal="left" vertical="top"/>
    </xf>
    <xf numFmtId="0" fontId="4" fillId="7" borderId="2" xfId="0" applyFont="1" applyFill="1" applyBorder="1" applyAlignment="1">
      <alignment horizontal="left" vertical="top"/>
    </xf>
    <xf numFmtId="0" fontId="4" fillId="7" borderId="3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4" fillId="7" borderId="4" xfId="0" applyFont="1" applyFill="1" applyBorder="1" applyAlignment="1">
      <alignment horizontal="left" vertical="top"/>
    </xf>
    <xf numFmtId="0" fontId="0" fillId="0" borderId="16" xfId="0" applyNumberFormat="1" applyBorder="1"/>
    <xf numFmtId="3" fontId="6" fillId="0" borderId="0" xfId="0" applyNumberFormat="1" applyFont="1" applyFill="1" applyBorder="1" applyAlignment="1">
      <alignment vertical="center"/>
    </xf>
    <xf numFmtId="0" fontId="0" fillId="0" borderId="17" xfId="0" applyNumberFormat="1" applyBorder="1"/>
    <xf numFmtId="0" fontId="0" fillId="0" borderId="18" xfId="0" applyNumberFormat="1" applyBorder="1"/>
    <xf numFmtId="0" fontId="6" fillId="0" borderId="0" xfId="0" applyNumberFormat="1" applyFont="1"/>
    <xf numFmtId="0" fontId="7" fillId="0" borderId="1" xfId="0" applyFont="1" applyFill="1" applyBorder="1" applyAlignment="1">
      <alignment wrapText="1"/>
    </xf>
    <xf numFmtId="9" fontId="5" fillId="0" borderId="0" xfId="1" applyFont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9" fontId="17" fillId="0" borderId="0" xfId="0" applyNumberFormat="1" applyFont="1" applyAlignment="1">
      <alignment vertical="center"/>
    </xf>
    <xf numFmtId="9" fontId="5" fillId="0" borderId="1" xfId="1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14" fillId="0" borderId="4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 textRotation="90" wrapText="1"/>
    </xf>
    <xf numFmtId="0" fontId="0" fillId="6" borderId="0" xfId="0" applyFont="1" applyFill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" fontId="6" fillId="7" borderId="6" xfId="0" applyNumberFormat="1" applyFont="1" applyFill="1" applyBorder="1" applyAlignment="1">
      <alignment vertical="center"/>
    </xf>
    <xf numFmtId="1" fontId="6" fillId="7" borderId="7" xfId="0" applyNumberFormat="1" applyFont="1" applyFill="1" applyBorder="1" applyAlignment="1">
      <alignment vertical="center"/>
    </xf>
    <xf numFmtId="1" fontId="6" fillId="7" borderId="10" xfId="0" applyNumberFormat="1" applyFont="1" applyFill="1" applyBorder="1" applyAlignment="1">
      <alignment vertical="center"/>
    </xf>
    <xf numFmtId="1" fontId="6" fillId="7" borderId="0" xfId="0" applyNumberFormat="1" applyFont="1" applyFill="1" applyBorder="1" applyAlignment="1">
      <alignment vertical="center"/>
    </xf>
    <xf numFmtId="1" fontId="6" fillId="7" borderId="13" xfId="0" applyNumberFormat="1" applyFont="1" applyFill="1" applyBorder="1" applyAlignment="1">
      <alignment vertical="center"/>
    </xf>
    <xf numFmtId="1" fontId="6" fillId="7" borderId="14" xfId="0" applyNumberFormat="1" applyFont="1" applyFill="1" applyBorder="1" applyAlignment="1">
      <alignment vertical="center"/>
    </xf>
    <xf numFmtId="9" fontId="4" fillId="7" borderId="2" xfId="0" applyNumberFormat="1" applyFont="1" applyFill="1" applyBorder="1" applyAlignment="1">
      <alignment vertical="center"/>
    </xf>
    <xf numFmtId="1" fontId="4" fillId="7" borderId="3" xfId="0" applyNumberFormat="1" applyFont="1" applyFill="1" applyBorder="1" applyAlignment="1">
      <alignment vertical="center"/>
    </xf>
    <xf numFmtId="1" fontId="6" fillId="7" borderId="2" xfId="0" applyNumberFormat="1" applyFont="1" applyFill="1" applyBorder="1" applyAlignment="1">
      <alignment vertical="center"/>
    </xf>
    <xf numFmtId="1" fontId="6" fillId="7" borderId="3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3" fontId="6" fillId="4" borderId="1" xfId="0" applyNumberFormat="1" applyFont="1" applyFill="1" applyBorder="1" applyAlignment="1">
      <alignment vertical="center"/>
    </xf>
    <xf numFmtId="1" fontId="5" fillId="4" borderId="1" xfId="0" applyNumberFormat="1" applyFont="1" applyFill="1" applyBorder="1" applyAlignment="1">
      <alignment vertical="center"/>
    </xf>
    <xf numFmtId="1" fontId="5" fillId="7" borderId="6" xfId="0" applyNumberFormat="1" applyFont="1" applyFill="1" applyBorder="1" applyAlignment="1">
      <alignment vertical="center"/>
    </xf>
    <xf numFmtId="1" fontId="5" fillId="7" borderId="10" xfId="0" applyNumberFormat="1" applyFont="1" applyFill="1" applyBorder="1" applyAlignment="1">
      <alignment vertical="center"/>
    </xf>
    <xf numFmtId="1" fontId="5" fillId="7" borderId="13" xfId="0" applyNumberFormat="1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9" fontId="5" fillId="0" borderId="0" xfId="0" applyNumberFormat="1" applyFont="1" applyAlignment="1">
      <alignment vertical="center"/>
    </xf>
    <xf numFmtId="9" fontId="6" fillId="0" borderId="5" xfId="0" applyNumberFormat="1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9" fontId="6" fillId="0" borderId="9" xfId="0" applyNumberFormat="1" applyFont="1" applyBorder="1" applyAlignment="1">
      <alignment vertical="center"/>
    </xf>
    <xf numFmtId="3" fontId="6" fillId="0" borderId="11" xfId="0" applyNumberFormat="1" applyFont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9" fontId="6" fillId="0" borderId="12" xfId="0" applyNumberFormat="1" applyFont="1" applyBorder="1" applyAlignment="1">
      <alignment vertical="center"/>
    </xf>
    <xf numFmtId="3" fontId="6" fillId="0" borderId="15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164" fontId="5" fillId="0" borderId="5" xfId="0" applyNumberFormat="1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vertical="center"/>
    </xf>
    <xf numFmtId="0" fontId="6" fillId="7" borderId="5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6" fillId="7" borderId="9" xfId="0" applyFont="1" applyFill="1" applyBorder="1" applyAlignment="1">
      <alignment vertical="center"/>
    </xf>
    <xf numFmtId="9" fontId="5" fillId="0" borderId="12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0" fontId="6" fillId="7" borderId="12" xfId="0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3" fontId="6" fillId="5" borderId="5" xfId="0" applyNumberFormat="1" applyFont="1" applyFill="1" applyBorder="1" applyAlignment="1">
      <alignment vertical="top"/>
    </xf>
    <xf numFmtId="3" fontId="6" fillId="0" borderId="6" xfId="0" applyNumberFormat="1" applyFont="1" applyBorder="1" applyAlignment="1">
      <alignment vertical="top"/>
    </xf>
    <xf numFmtId="3" fontId="6" fillId="0" borderId="5" xfId="0" applyNumberFormat="1" applyFont="1" applyBorder="1" applyAlignment="1">
      <alignment vertical="top"/>
    </xf>
    <xf numFmtId="3" fontId="6" fillId="5" borderId="9" xfId="0" applyNumberFormat="1" applyFont="1" applyFill="1" applyBorder="1" applyAlignment="1">
      <alignment vertical="top"/>
    </xf>
    <xf numFmtId="3" fontId="6" fillId="0" borderId="10" xfId="0" applyNumberFormat="1" applyFont="1" applyBorder="1" applyAlignment="1">
      <alignment vertical="top"/>
    </xf>
    <xf numFmtId="3" fontId="6" fillId="0" borderId="9" xfId="0" applyNumberFormat="1" applyFont="1" applyBorder="1" applyAlignment="1">
      <alignment vertical="top"/>
    </xf>
    <xf numFmtId="3" fontId="6" fillId="5" borderId="12" xfId="0" applyNumberFormat="1" applyFont="1" applyFill="1" applyBorder="1" applyAlignment="1">
      <alignment vertical="top"/>
    </xf>
    <xf numFmtId="3" fontId="14" fillId="7" borderId="1" xfId="0" applyNumberFormat="1" applyFont="1" applyFill="1" applyBorder="1" applyAlignment="1">
      <alignment vertical="top"/>
    </xf>
    <xf numFmtId="3" fontId="6" fillId="7" borderId="1" xfId="0" applyNumberFormat="1" applyFont="1" applyFill="1" applyBorder="1" applyAlignment="1">
      <alignment vertical="top"/>
    </xf>
    <xf numFmtId="10" fontId="5" fillId="0" borderId="6" xfId="0" applyNumberFormat="1" applyFont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164" fontId="5" fillId="0" borderId="13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" fontId="6" fillId="0" borderId="1" xfId="0" applyNumberFormat="1" applyFont="1" applyBorder="1"/>
    <xf numFmtId="1" fontId="4" fillId="0" borderId="10" xfId="0" applyNumberFormat="1" applyFont="1" applyBorder="1" applyAlignment="1">
      <alignment vertical="center"/>
    </xf>
    <xf numFmtId="0" fontId="19" fillId="7" borderId="2" xfId="0" applyFont="1" applyFill="1" applyBorder="1" applyAlignment="1">
      <alignment vertical="center"/>
    </xf>
    <xf numFmtId="0" fontId="19" fillId="7" borderId="4" xfId="0" applyFont="1" applyFill="1" applyBorder="1" applyAlignment="1">
      <alignment vertical="center"/>
    </xf>
    <xf numFmtId="1" fontId="19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vertical="center"/>
    </xf>
    <xf numFmtId="1" fontId="6" fillId="0" borderId="5" xfId="0" applyNumberFormat="1" applyFont="1" applyBorder="1" applyAlignment="1">
      <alignment vertical="center"/>
    </xf>
    <xf numFmtId="0" fontId="6" fillId="7" borderId="8" xfId="0" quotePrefix="1" applyFont="1" applyFill="1" applyBorder="1" applyAlignment="1">
      <alignment horizontal="left" vertical="center" indent="1"/>
    </xf>
    <xf numFmtId="3" fontId="5" fillId="0" borderId="10" xfId="0" applyNumberFormat="1" applyFont="1" applyFill="1" applyBorder="1" applyAlignment="1">
      <alignment vertical="center"/>
    </xf>
    <xf numFmtId="1" fontId="6" fillId="0" borderId="9" xfId="0" applyNumberFormat="1" applyFont="1" applyBorder="1" applyAlignment="1">
      <alignment vertical="center"/>
    </xf>
    <xf numFmtId="0" fontId="6" fillId="7" borderId="11" xfId="0" quotePrefix="1" applyFont="1" applyFill="1" applyBorder="1" applyAlignment="1">
      <alignment horizontal="left" vertical="center" indent="1"/>
    </xf>
    <xf numFmtId="3" fontId="14" fillId="0" borderId="10" xfId="0" applyNumberFormat="1" applyFont="1" applyFill="1" applyBorder="1" applyAlignment="1">
      <alignment vertical="center"/>
    </xf>
    <xf numFmtId="0" fontId="20" fillId="7" borderId="11" xfId="0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0" fontId="6" fillId="7" borderId="11" xfId="0" applyFont="1" applyFill="1" applyBorder="1" applyAlignment="1">
      <alignment horizontal="left" vertical="center" indent="1"/>
    </xf>
    <xf numFmtId="3" fontId="6" fillId="0" borderId="6" xfId="0" applyNumberFormat="1" applyFont="1" applyFill="1" applyBorder="1" applyAlignment="1">
      <alignment vertical="center"/>
    </xf>
    <xf numFmtId="3" fontId="6" fillId="0" borderId="10" xfId="0" applyNumberFormat="1" applyFont="1" applyFill="1" applyBorder="1" applyAlignment="1">
      <alignment vertical="center"/>
    </xf>
    <xf numFmtId="0" fontId="20" fillId="7" borderId="11" xfId="0" quotePrefix="1" applyFont="1" applyFill="1" applyBorder="1" applyAlignment="1">
      <alignment horizontal="left" vertical="center"/>
    </xf>
    <xf numFmtId="0" fontId="6" fillId="0" borderId="9" xfId="0" applyFont="1" applyBorder="1" applyAlignment="1">
      <alignment vertical="center"/>
    </xf>
    <xf numFmtId="3" fontId="14" fillId="0" borderId="9" xfId="0" applyNumberFormat="1" applyFont="1" applyBorder="1" applyAlignment="1">
      <alignment vertical="center"/>
    </xf>
    <xf numFmtId="9" fontId="14" fillId="0" borderId="9" xfId="0" applyNumberFormat="1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0" fillId="7" borderId="11" xfId="0" applyFont="1" applyFill="1" applyBorder="1" applyAlignment="1">
      <alignment vertical="center"/>
    </xf>
    <xf numFmtId="0" fontId="0" fillId="5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0" fontId="5" fillId="5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indent="1"/>
    </xf>
    <xf numFmtId="9" fontId="5" fillId="5" borderId="5" xfId="0" applyNumberFormat="1" applyFont="1" applyFill="1" applyBorder="1" applyAlignment="1">
      <alignment vertical="center"/>
    </xf>
    <xf numFmtId="1" fontId="5" fillId="0" borderId="5" xfId="0" applyNumberFormat="1" applyFont="1" applyBorder="1" applyAlignment="1">
      <alignment vertical="center"/>
    </xf>
    <xf numFmtId="0" fontId="6" fillId="4" borderId="5" xfId="0" applyFont="1" applyFill="1" applyBorder="1" applyAlignment="1">
      <alignment horizontal="left" vertical="center" indent="1"/>
    </xf>
    <xf numFmtId="9" fontId="5" fillId="5" borderId="12" xfId="0" applyNumberFormat="1" applyFont="1" applyFill="1" applyBorder="1" applyAlignment="1">
      <alignment vertical="center"/>
    </xf>
    <xf numFmtId="1" fontId="14" fillId="0" borderId="12" xfId="0" applyNumberFormat="1" applyFont="1" applyBorder="1" applyAlignment="1">
      <alignment vertical="center"/>
    </xf>
    <xf numFmtId="0" fontId="6" fillId="4" borderId="12" xfId="0" applyFont="1" applyFill="1" applyBorder="1" applyAlignment="1">
      <alignment horizontal="left" vertical="center" indent="1"/>
    </xf>
    <xf numFmtId="0" fontId="14" fillId="0" borderId="0" xfId="0" applyFont="1" applyBorder="1" applyAlignment="1">
      <alignment vertical="center"/>
    </xf>
    <xf numFmtId="1" fontId="14" fillId="0" borderId="0" xfId="0" applyNumberFormat="1" applyFont="1" applyBorder="1" applyAlignment="1">
      <alignment vertical="center"/>
    </xf>
    <xf numFmtId="9" fontId="14" fillId="0" borderId="0" xfId="0" applyNumberFormat="1" applyFont="1" applyBorder="1" applyAlignment="1">
      <alignment vertical="center"/>
    </xf>
    <xf numFmtId="1" fontId="14" fillId="4" borderId="1" xfId="0" applyNumberFormat="1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indent="1"/>
    </xf>
    <xf numFmtId="0" fontId="14" fillId="0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horizontal="left" vertical="center" indent="1"/>
    </xf>
    <xf numFmtId="0" fontId="14" fillId="0" borderId="1" xfId="0" applyFont="1" applyBorder="1" applyAlignment="1">
      <alignment vertical="center"/>
    </xf>
    <xf numFmtId="1" fontId="14" fillId="0" borderId="1" xfId="0" applyNumberFormat="1" applyFont="1" applyBorder="1" applyAlignment="1">
      <alignment vertical="center"/>
    </xf>
    <xf numFmtId="9" fontId="14" fillId="0" borderId="1" xfId="0" applyNumberFormat="1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0" fontId="6" fillId="4" borderId="4" xfId="0" applyFont="1" applyFill="1" applyBorder="1" applyAlignment="1">
      <alignment horizontal="left" vertical="center" indent="1"/>
    </xf>
    <xf numFmtId="10" fontId="14" fillId="0" borderId="5" xfId="0" applyNumberFormat="1" applyFont="1" applyBorder="1" applyAlignment="1">
      <alignment vertical="center"/>
    </xf>
    <xf numFmtId="3" fontId="14" fillId="0" borderId="5" xfId="0" applyNumberFormat="1" applyFont="1" applyBorder="1" applyAlignment="1">
      <alignment vertical="center"/>
    </xf>
    <xf numFmtId="49" fontId="23" fillId="4" borderId="5" xfId="0" applyNumberFormat="1" applyFont="1" applyFill="1" applyBorder="1" applyAlignment="1" applyProtection="1">
      <alignment horizontal="left" vertical="center" indent="1"/>
    </xf>
    <xf numFmtId="0" fontId="2" fillId="5" borderId="0" xfId="0" applyFont="1" applyFill="1" applyAlignment="1">
      <alignment vertical="center"/>
    </xf>
    <xf numFmtId="10" fontId="5" fillId="0" borderId="9" xfId="0" applyNumberFormat="1" applyFont="1" applyBorder="1" applyAlignment="1">
      <alignment vertical="center"/>
    </xf>
    <xf numFmtId="49" fontId="23" fillId="4" borderId="9" xfId="0" applyNumberFormat="1" applyFont="1" applyFill="1" applyBorder="1" applyAlignment="1" applyProtection="1">
      <alignment horizontal="left" vertical="center" indent="1"/>
    </xf>
    <xf numFmtId="10" fontId="5" fillId="0" borderId="12" xfId="0" applyNumberFormat="1" applyFont="1" applyBorder="1" applyAlignment="1">
      <alignment vertical="center"/>
    </xf>
    <xf numFmtId="49" fontId="23" fillId="4" borderId="12" xfId="0" applyNumberFormat="1" applyFont="1" applyFill="1" applyBorder="1" applyAlignment="1" applyProtection="1">
      <alignment horizontal="left" vertical="center" indent="1"/>
    </xf>
    <xf numFmtId="0" fontId="19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9" fontId="5" fillId="0" borderId="1" xfId="0" applyNumberFormat="1" applyFont="1" applyBorder="1" applyAlignment="1">
      <alignment vertical="center"/>
    </xf>
    <xf numFmtId="0" fontId="6" fillId="4" borderId="11" xfId="0" applyFont="1" applyFill="1" applyBorder="1" applyAlignment="1">
      <alignment horizontal="left" vertical="center" indent="1"/>
    </xf>
    <xf numFmtId="0" fontId="19" fillId="4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164" fontId="25" fillId="0" borderId="0" xfId="1" applyNumberFormat="1" applyFont="1" applyFill="1" applyBorder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" fontId="25" fillId="0" borderId="7" xfId="0" applyNumberFormat="1" applyFont="1" applyFill="1" applyBorder="1" applyAlignment="1">
      <alignment vertical="center"/>
    </xf>
    <xf numFmtId="0" fontId="25" fillId="0" borderId="7" xfId="0" applyFont="1" applyFill="1" applyBorder="1" applyAlignment="1">
      <alignment vertical="center"/>
    </xf>
    <xf numFmtId="0" fontId="25" fillId="0" borderId="7" xfId="0" applyFont="1" applyBorder="1" applyAlignment="1">
      <alignment vertical="center"/>
    </xf>
    <xf numFmtId="0" fontId="24" fillId="0" borderId="0" xfId="0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10" fontId="25" fillId="0" borderId="7" xfId="1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5" fillId="0" borderId="0" xfId="0" applyFont="1" applyFill="1" applyAlignment="1">
      <alignment vertical="center"/>
    </xf>
    <xf numFmtId="0" fontId="25" fillId="0" borderId="0" xfId="0" applyFont="1" applyBorder="1" applyAlignment="1">
      <alignment vertical="center"/>
    </xf>
    <xf numFmtId="0" fontId="0" fillId="0" borderId="1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right" vertical="center" wrapText="1"/>
    </xf>
    <xf numFmtId="0" fontId="32" fillId="0" borderId="20" xfId="0" applyFont="1" applyFill="1" applyBorder="1" applyAlignment="1">
      <alignment horizontal="right" vertical="center" wrapText="1"/>
    </xf>
    <xf numFmtId="0" fontId="28" fillId="6" borderId="19" xfId="0" applyFont="1" applyFill="1" applyBorder="1" applyAlignment="1">
      <alignment horizontal="left" vertical="center" wrapText="1" indent="1"/>
    </xf>
    <xf numFmtId="0" fontId="28" fillId="6" borderId="0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horizontal="right" vertical="center" indent="1"/>
    </xf>
    <xf numFmtId="0" fontId="29" fillId="0" borderId="20" xfId="0" applyFont="1" applyFill="1" applyBorder="1" applyAlignment="1">
      <alignment horizontal="right" vertical="center" indent="1"/>
    </xf>
    <xf numFmtId="0" fontId="28" fillId="6" borderId="19" xfId="0" applyFont="1" applyFill="1" applyBorder="1" applyAlignment="1">
      <alignment horizontal="right" vertical="center" indent="1"/>
    </xf>
    <xf numFmtId="0" fontId="28" fillId="6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 vertical="center"/>
    </xf>
    <xf numFmtId="166" fontId="25" fillId="6" borderId="7" xfId="0" applyNumberFormat="1" applyFont="1" applyFill="1" applyBorder="1" applyAlignment="1">
      <alignment vertical="center"/>
    </xf>
    <xf numFmtId="10" fontId="25" fillId="6" borderId="7" xfId="0" applyNumberFormat="1" applyFont="1" applyFill="1" applyBorder="1" applyAlignment="1">
      <alignment vertical="center"/>
    </xf>
    <xf numFmtId="166" fontId="25" fillId="6" borderId="7" xfId="0" applyNumberFormat="1" applyFont="1" applyFill="1" applyBorder="1" applyAlignment="1">
      <alignment horizontal="center" vertical="center"/>
    </xf>
    <xf numFmtId="166" fontId="25" fillId="6" borderId="6" xfId="0" applyNumberFormat="1" applyFont="1" applyFill="1" applyBorder="1" applyAlignment="1">
      <alignment horizontal="center" vertical="center"/>
    </xf>
    <xf numFmtId="166" fontId="25" fillId="6" borderId="8" xfId="0" applyNumberFormat="1" applyFont="1" applyFill="1" applyBorder="1" applyAlignment="1">
      <alignment horizontal="center" vertical="center"/>
    </xf>
    <xf numFmtId="0" fontId="25" fillId="6" borderId="7" xfId="0" applyNumberFormat="1" applyFont="1" applyFill="1" applyBorder="1" applyAlignment="1">
      <alignment horizontal="center" vertical="center"/>
    </xf>
    <xf numFmtId="1" fontId="25" fillId="6" borderId="7" xfId="0" applyNumberFormat="1" applyFont="1" applyFill="1" applyBorder="1" applyAlignment="1">
      <alignment vertical="center"/>
    </xf>
    <xf numFmtId="164" fontId="25" fillId="6" borderId="7" xfId="1" applyNumberFormat="1" applyFont="1" applyFill="1" applyBorder="1" applyAlignment="1">
      <alignment horizontal="center" vertical="center"/>
    </xf>
    <xf numFmtId="165" fontId="25" fillId="6" borderId="7" xfId="0" applyNumberFormat="1" applyFont="1" applyFill="1" applyBorder="1" applyAlignment="1">
      <alignment horizontal="center" vertical="center"/>
    </xf>
    <xf numFmtId="9" fontId="25" fillId="6" borderId="7" xfId="0" applyNumberFormat="1" applyFont="1" applyFill="1" applyBorder="1" applyAlignment="1">
      <alignment horizontal="center" vertical="center"/>
    </xf>
    <xf numFmtId="2" fontId="25" fillId="0" borderId="0" xfId="0" applyNumberFormat="1" applyFont="1" applyFill="1" applyBorder="1" applyAlignment="1">
      <alignment horizontal="center" vertical="center"/>
    </xf>
    <xf numFmtId="1" fontId="25" fillId="0" borderId="0" xfId="0" applyNumberFormat="1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10" fontId="25" fillId="0" borderId="0" xfId="0" applyNumberFormat="1" applyFont="1" applyFill="1" applyBorder="1" applyAlignment="1">
      <alignment horizontal="right" vertical="center"/>
    </xf>
    <xf numFmtId="0" fontId="4" fillId="7" borderId="12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 textRotation="50"/>
    </xf>
    <xf numFmtId="0" fontId="5" fillId="7" borderId="13" xfId="0" applyFont="1" applyFill="1" applyBorder="1" applyAlignment="1">
      <alignment horizontal="center" vertical="center" textRotation="50"/>
    </xf>
    <xf numFmtId="0" fontId="5" fillId="7" borderId="8" xfId="0" applyFont="1" applyFill="1" applyBorder="1" applyAlignment="1">
      <alignment horizontal="center" vertical="center" textRotation="50"/>
    </xf>
    <xf numFmtId="0" fontId="5" fillId="7" borderId="6" xfId="0" applyFont="1" applyFill="1" applyBorder="1" applyAlignment="1">
      <alignment horizontal="center" vertical="center" textRotation="50"/>
    </xf>
    <xf numFmtId="0" fontId="5" fillId="7" borderId="12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3" fontId="5" fillId="0" borderId="15" xfId="0" applyNumberFormat="1" applyFont="1" applyBorder="1" applyAlignment="1">
      <alignment horizontal="right" vertical="center"/>
    </xf>
    <xf numFmtId="3" fontId="5" fillId="0" borderId="13" xfId="0" applyNumberFormat="1" applyFont="1" applyBorder="1" applyAlignment="1">
      <alignment horizontal="right" vertical="center"/>
    </xf>
    <xf numFmtId="3" fontId="5" fillId="0" borderId="15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10" fontId="25" fillId="6" borderId="7" xfId="0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vertical="center"/>
    </xf>
    <xf numFmtId="0" fontId="6" fillId="7" borderId="1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left" vertical="center" wrapText="1"/>
    </xf>
    <xf numFmtId="0" fontId="19" fillId="7" borderId="3" xfId="0" applyFont="1" applyFill="1" applyBorder="1" applyAlignment="1">
      <alignment horizontal="left" vertical="center" wrapText="1"/>
    </xf>
    <xf numFmtId="0" fontId="19" fillId="7" borderId="2" xfId="0" applyFont="1" applyFill="1" applyBorder="1" applyAlignment="1">
      <alignment horizontal="left" vertical="center" wrapText="1"/>
    </xf>
    <xf numFmtId="0" fontId="6" fillId="7" borderId="11" xfId="0" applyFont="1" applyFill="1" applyBorder="1" applyAlignment="1">
      <alignment vertical="center"/>
    </xf>
    <xf numFmtId="0" fontId="6" fillId="7" borderId="0" xfId="0" applyFont="1" applyFill="1" applyBorder="1" applyAlignment="1">
      <alignment vertical="center"/>
    </xf>
    <xf numFmtId="0" fontId="6" fillId="7" borderId="11" xfId="0" applyFont="1" applyFill="1" applyBorder="1" applyAlignment="1">
      <alignment horizontal="left" vertical="center"/>
    </xf>
    <xf numFmtId="0" fontId="6" fillId="7" borderId="0" xfId="0" applyFont="1" applyFill="1" applyBorder="1" applyAlignment="1">
      <alignment horizontal="left" vertical="center"/>
    </xf>
    <xf numFmtId="3" fontId="5" fillId="0" borderId="8" xfId="0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0" fontId="0" fillId="7" borderId="0" xfId="0" applyFont="1" applyFill="1" applyBorder="1" applyAlignment="1">
      <alignment horizontal="left" vertical="center"/>
    </xf>
    <xf numFmtId="0" fontId="6" fillId="7" borderId="8" xfId="0" applyFont="1" applyFill="1" applyBorder="1" applyAlignment="1">
      <alignment horizontal="left" vertical="center"/>
    </xf>
    <xf numFmtId="0" fontId="0" fillId="7" borderId="7" xfId="0" applyFont="1" applyFill="1" applyBorder="1" applyAlignment="1">
      <alignment horizontal="left" vertical="center"/>
    </xf>
    <xf numFmtId="0" fontId="21" fillId="7" borderId="4" xfId="0" applyFont="1" applyFill="1" applyBorder="1" applyAlignment="1">
      <alignment horizontal="left" vertical="center" wrapText="1"/>
    </xf>
    <xf numFmtId="0" fontId="21" fillId="7" borderId="3" xfId="0" applyFont="1" applyFill="1" applyBorder="1" applyAlignment="1">
      <alignment horizontal="left" vertical="center" wrapText="1"/>
    </xf>
    <xf numFmtId="0" fontId="21" fillId="7" borderId="2" xfId="0" applyFont="1" applyFill="1" applyBorder="1" applyAlignment="1">
      <alignment horizontal="left" vertical="center" wrapText="1"/>
    </xf>
    <xf numFmtId="0" fontId="6" fillId="7" borderId="11" xfId="0" applyFont="1" applyFill="1" applyBorder="1" applyAlignment="1">
      <alignment vertical="center" wrapText="1"/>
    </xf>
    <xf numFmtId="0" fontId="6" fillId="7" borderId="0" xfId="0" applyFont="1" applyFill="1" applyBorder="1" applyAlignment="1">
      <alignment vertical="center" wrapText="1"/>
    </xf>
    <xf numFmtId="0" fontId="6" fillId="7" borderId="8" xfId="0" applyFont="1" applyFill="1" applyBorder="1" applyAlignment="1">
      <alignment vertical="center" wrapText="1"/>
    </xf>
    <xf numFmtId="0" fontId="6" fillId="7" borderId="7" xfId="0" applyFont="1" applyFill="1" applyBorder="1" applyAlignment="1">
      <alignment vertical="center" wrapText="1"/>
    </xf>
    <xf numFmtId="3" fontId="5" fillId="0" borderId="11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11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4" fillId="7" borderId="15" xfId="0" applyFont="1" applyFill="1" applyBorder="1" applyAlignment="1">
      <alignment horizontal="left" vertical="center" wrapText="1"/>
    </xf>
    <xf numFmtId="0" fontId="4" fillId="7" borderId="8" xfId="0" applyFont="1" applyFill="1" applyBorder="1" applyAlignment="1">
      <alignment horizontal="left" vertical="center" wrapText="1"/>
    </xf>
    <xf numFmtId="0" fontId="14" fillId="7" borderId="12" xfId="0" applyFont="1" applyFill="1" applyBorder="1" applyAlignment="1">
      <alignment horizontal="center" vertical="center" textRotation="90" wrapText="1"/>
    </xf>
    <xf numFmtId="0" fontId="14" fillId="7" borderId="5" xfId="0" applyFont="1" applyFill="1" applyBorder="1" applyAlignment="1">
      <alignment horizontal="center" vertical="center" textRotation="90" wrapText="1"/>
    </xf>
    <xf numFmtId="0" fontId="14" fillId="7" borderId="13" xfId="0" applyFont="1" applyFill="1" applyBorder="1" applyAlignment="1">
      <alignment horizontal="center" vertical="center" textRotation="90" wrapText="1"/>
    </xf>
    <xf numFmtId="0" fontId="14" fillId="7" borderId="6" xfId="0" applyFont="1" applyFill="1" applyBorder="1" applyAlignment="1">
      <alignment horizontal="center" vertical="center" textRotation="90" wrapText="1"/>
    </xf>
    <xf numFmtId="0" fontId="14" fillId="7" borderId="12" xfId="0" applyFont="1" applyFill="1" applyBorder="1" applyAlignment="1">
      <alignment horizontal="center" vertical="center" textRotation="90"/>
    </xf>
    <xf numFmtId="0" fontId="14" fillId="7" borderId="9" xfId="0" applyFont="1" applyFill="1" applyBorder="1" applyAlignment="1">
      <alignment horizontal="center" vertical="center" textRotation="90"/>
    </xf>
    <xf numFmtId="0" fontId="4" fillId="7" borderId="4" xfId="0" applyFont="1" applyFill="1" applyBorder="1" applyAlignment="1">
      <alignment vertical="center" wrapText="1"/>
    </xf>
    <xf numFmtId="0" fontId="4" fillId="7" borderId="3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vertical="center" wrapText="1"/>
    </xf>
    <xf numFmtId="0" fontId="4" fillId="7" borderId="15" xfId="0" applyFont="1" applyFill="1" applyBorder="1" applyAlignment="1">
      <alignment vertical="center" wrapText="1"/>
    </xf>
    <xf numFmtId="0" fontId="4" fillId="7" borderId="11" xfId="0" applyFont="1" applyFill="1" applyBorder="1" applyAlignment="1">
      <alignment vertical="center"/>
    </xf>
    <xf numFmtId="0" fontId="5" fillId="7" borderId="12" xfId="0" applyFont="1" applyFill="1" applyBorder="1" applyAlignment="1">
      <alignment horizontal="center" vertical="center" textRotation="43"/>
    </xf>
    <xf numFmtId="0" fontId="5" fillId="7" borderId="9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textRotation="48"/>
    </xf>
    <xf numFmtId="0" fontId="0" fillId="0" borderId="4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4" fillId="7" borderId="4" xfId="0" applyFont="1" applyFill="1" applyBorder="1" applyAlignment="1">
      <alignment horizontal="left" vertical="center"/>
    </xf>
    <xf numFmtId="0" fontId="4" fillId="7" borderId="3" xfId="0" applyFont="1" applyFill="1" applyBorder="1" applyAlignment="1">
      <alignment horizontal="left" vertical="center"/>
    </xf>
    <xf numFmtId="0" fontId="4" fillId="7" borderId="2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7" borderId="15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43"/>
    </xf>
    <xf numFmtId="0" fontId="15" fillId="7" borderId="15" xfId="0" applyFont="1" applyFill="1" applyBorder="1" applyAlignment="1">
      <alignment horizontal="left" vertical="top" wrapText="1"/>
    </xf>
    <xf numFmtId="0" fontId="15" fillId="7" borderId="14" xfId="0" applyFont="1" applyFill="1" applyBorder="1" applyAlignment="1">
      <alignment horizontal="left" vertical="top" wrapText="1"/>
    </xf>
    <xf numFmtId="0" fontId="15" fillId="7" borderId="1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6" fillId="7" borderId="15" xfId="0" applyFont="1" applyFill="1" applyBorder="1" applyAlignment="1">
      <alignment horizontal="left" vertical="center" wrapText="1"/>
    </xf>
    <xf numFmtId="0" fontId="16" fillId="7" borderId="14" xfId="0" applyFont="1" applyFill="1" applyBorder="1" applyAlignment="1">
      <alignment horizontal="left" vertical="center" wrapText="1"/>
    </xf>
    <xf numFmtId="0" fontId="16" fillId="7" borderId="13" xfId="0" applyFont="1" applyFill="1" applyBorder="1" applyAlignment="1">
      <alignment horizontal="left" vertical="center" wrapText="1"/>
    </xf>
    <xf numFmtId="0" fontId="15" fillId="7" borderId="8" xfId="0" applyFont="1" applyFill="1" applyBorder="1" applyAlignment="1">
      <alignment horizontal="left" vertical="center" wrapText="1"/>
    </xf>
    <xf numFmtId="0" fontId="15" fillId="7" borderId="7" xfId="0" applyFont="1" applyFill="1" applyBorder="1" applyAlignment="1">
      <alignment horizontal="left" vertical="center" wrapText="1"/>
    </xf>
    <xf numFmtId="0" fontId="15" fillId="7" borderId="6" xfId="0" applyFont="1" applyFill="1" applyBorder="1" applyAlignment="1">
      <alignment horizontal="left" vertical="center" wrapText="1"/>
    </xf>
    <xf numFmtId="0" fontId="4" fillId="7" borderId="9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 textRotation="90" wrapText="1"/>
    </xf>
    <xf numFmtId="0" fontId="5" fillId="7" borderId="9" xfId="0" applyFont="1" applyFill="1" applyBorder="1" applyAlignment="1">
      <alignment horizontal="center" vertical="center" textRotation="90" wrapText="1"/>
    </xf>
    <xf numFmtId="0" fontId="5" fillId="7" borderId="5" xfId="0" applyFont="1" applyFill="1" applyBorder="1" applyAlignment="1">
      <alignment horizontal="center" vertical="center" textRotation="90" wrapText="1"/>
    </xf>
    <xf numFmtId="0" fontId="13" fillId="7" borderId="4" xfId="0" applyFont="1" applyFill="1" applyBorder="1" applyAlignment="1">
      <alignment vertical="center"/>
    </xf>
    <xf numFmtId="0" fontId="13" fillId="7" borderId="3" xfId="0" applyFont="1" applyFill="1" applyBorder="1" applyAlignment="1">
      <alignment vertical="center"/>
    </xf>
    <xf numFmtId="0" fontId="13" fillId="7" borderId="2" xfId="0" applyFont="1" applyFill="1" applyBorder="1" applyAlignment="1">
      <alignment vertical="center"/>
    </xf>
    <xf numFmtId="49" fontId="12" fillId="7" borderId="11" xfId="0" applyNumberFormat="1" applyFont="1" applyFill="1" applyBorder="1" applyAlignment="1">
      <alignment horizontal="left" vertical="center" wrapText="1"/>
    </xf>
    <xf numFmtId="49" fontId="12" fillId="7" borderId="0" xfId="0" applyNumberFormat="1" applyFont="1" applyFill="1" applyBorder="1" applyAlignment="1">
      <alignment horizontal="left" vertical="center" wrapText="1"/>
    </xf>
    <xf numFmtId="49" fontId="12" fillId="7" borderId="8" xfId="0" applyNumberFormat="1" applyFont="1" applyFill="1" applyBorder="1" applyAlignment="1">
      <alignment horizontal="left" vertical="center" wrapText="1"/>
    </xf>
    <xf numFmtId="49" fontId="12" fillId="7" borderId="7" xfId="0" applyNumberFormat="1" applyFont="1" applyFill="1" applyBorder="1" applyAlignment="1">
      <alignment horizontal="left" vertical="center" wrapText="1"/>
    </xf>
    <xf numFmtId="49" fontId="12" fillId="7" borderId="4" xfId="0" applyNumberFormat="1" applyFont="1" applyFill="1" applyBorder="1" applyAlignment="1">
      <alignment horizontal="left" vertical="center" wrapText="1"/>
    </xf>
    <xf numFmtId="49" fontId="12" fillId="7" borderId="3" xfId="0" applyNumberFormat="1" applyFont="1" applyFill="1" applyBorder="1" applyAlignment="1">
      <alignment horizontal="left" vertical="center" wrapText="1"/>
    </xf>
    <xf numFmtId="49" fontId="12" fillId="7" borderId="2" xfId="0" applyNumberFormat="1" applyFont="1" applyFill="1" applyBorder="1" applyAlignment="1">
      <alignment horizontal="left" vertical="center" wrapText="1"/>
    </xf>
    <xf numFmtId="0" fontId="15" fillId="7" borderId="11" xfId="0" applyFont="1" applyFill="1" applyBorder="1" applyAlignment="1">
      <alignment horizontal="left" vertical="top" wrapText="1"/>
    </xf>
    <xf numFmtId="0" fontId="15" fillId="7" borderId="0" xfId="0" applyFont="1" applyFill="1" applyBorder="1" applyAlignment="1">
      <alignment horizontal="left" vertical="top" wrapText="1"/>
    </xf>
    <xf numFmtId="0" fontId="15" fillId="7" borderId="1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7" borderId="8" xfId="0" applyFont="1" applyFill="1" applyBorder="1" applyAlignment="1">
      <alignment horizontal="left" vertical="top" wrapText="1"/>
    </xf>
    <xf numFmtId="0" fontId="15" fillId="7" borderId="7" xfId="0" applyFont="1" applyFill="1" applyBorder="1" applyAlignment="1">
      <alignment horizontal="left" vertical="top" wrapText="1"/>
    </xf>
    <xf numFmtId="0" fontId="15" fillId="7" borderId="6" xfId="0" applyFont="1" applyFill="1" applyBorder="1" applyAlignment="1">
      <alignment horizontal="left" vertical="top" wrapText="1"/>
    </xf>
    <xf numFmtId="0" fontId="8" fillId="7" borderId="4" xfId="0" applyFont="1" applyFill="1" applyBorder="1" applyAlignment="1">
      <alignment horizontal="left" vertical="top" wrapText="1"/>
    </xf>
    <xf numFmtId="0" fontId="8" fillId="7" borderId="3" xfId="0" applyFont="1" applyFill="1" applyBorder="1" applyAlignment="1">
      <alignment horizontal="left" vertical="top" wrapText="1"/>
    </xf>
    <xf numFmtId="0" fontId="8" fillId="7" borderId="2" xfId="0" applyFont="1" applyFill="1" applyBorder="1" applyAlignment="1">
      <alignment horizontal="left" vertical="top" wrapText="1"/>
    </xf>
    <xf numFmtId="0" fontId="8" fillId="7" borderId="4" xfId="0" applyFont="1" applyFill="1" applyBorder="1" applyAlignment="1">
      <alignment vertical="center" wrapText="1"/>
    </xf>
    <xf numFmtId="0" fontId="8" fillId="7" borderId="3" xfId="0" applyFont="1" applyFill="1" applyBorder="1" applyAlignment="1">
      <alignment vertical="center" wrapText="1"/>
    </xf>
    <xf numFmtId="0" fontId="8" fillId="7" borderId="2" xfId="0" applyFont="1" applyFill="1" applyBorder="1" applyAlignment="1">
      <alignment vertical="center" wrapText="1"/>
    </xf>
    <xf numFmtId="0" fontId="8" fillId="7" borderId="4" xfId="0" applyFont="1" applyFill="1" applyBorder="1" applyAlignment="1">
      <alignment vertical="top" wrapText="1"/>
    </xf>
    <xf numFmtId="0" fontId="8" fillId="7" borderId="3" xfId="0" applyFont="1" applyFill="1" applyBorder="1" applyAlignment="1">
      <alignment vertical="top" wrapText="1"/>
    </xf>
    <xf numFmtId="0" fontId="8" fillId="7" borderId="2" xfId="0" applyFont="1" applyFill="1" applyBorder="1" applyAlignment="1">
      <alignment vertical="top" wrapText="1"/>
    </xf>
    <xf numFmtId="0" fontId="4" fillId="7" borderId="4" xfId="0" applyFont="1" applyFill="1" applyBorder="1" applyAlignment="1">
      <alignment horizontal="left" vertical="top"/>
    </xf>
    <xf numFmtId="0" fontId="4" fillId="7" borderId="3" xfId="0" applyFont="1" applyFill="1" applyBorder="1" applyAlignment="1">
      <alignment horizontal="left" vertical="top"/>
    </xf>
    <xf numFmtId="0" fontId="4" fillId="7" borderId="2" xfId="0" applyFont="1" applyFill="1" applyBorder="1" applyAlignment="1">
      <alignment horizontal="left" vertical="top"/>
    </xf>
    <xf numFmtId="0" fontId="4" fillId="7" borderId="4" xfId="0" applyFont="1" applyFill="1" applyBorder="1" applyAlignment="1">
      <alignment vertical="center"/>
    </xf>
    <xf numFmtId="0" fontId="4" fillId="7" borderId="3" xfId="0" applyFont="1" applyFill="1" applyBorder="1" applyAlignment="1">
      <alignment vertical="center"/>
    </xf>
    <xf numFmtId="0" fontId="4" fillId="7" borderId="2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2" fillId="3" borderId="4" xfId="0" applyFont="1" applyFill="1" applyBorder="1"/>
    <xf numFmtId="0" fontId="2" fillId="3" borderId="3" xfId="0" applyFont="1" applyFill="1" applyBorder="1"/>
    <xf numFmtId="0" fontId="2" fillId="3" borderId="2" xfId="0" applyFont="1" applyFill="1" applyBorder="1"/>
    <xf numFmtId="0" fontId="7" fillId="0" borderId="15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10" fontId="6" fillId="0" borderId="1" xfId="0" applyNumberFormat="1" applyFont="1" applyFill="1" applyBorder="1" applyAlignment="1">
      <alignment vertical="center"/>
    </xf>
    <xf numFmtId="0" fontId="14" fillId="7" borderId="9" xfId="0" applyFont="1" applyFill="1" applyBorder="1" applyAlignment="1">
      <alignment horizontal="center" vertical="center" textRotation="90" wrapText="1"/>
    </xf>
    <xf numFmtId="0" fontId="14" fillId="7" borderId="10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'PRES D ARENE'!$B$42:$C$42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'PRES D ARENE'!$A$43:$A$48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'PRES D ARENE'!$B$43:$B$48</c:f>
              <c:numCache>
                <c:formatCode>#,##0</c:formatCode>
                <c:ptCount val="6"/>
                <c:pt idx="0">
                  <c:v>1465.7899070000001</c:v>
                </c:pt>
                <c:pt idx="1">
                  <c:v>1626.8225179999999</c:v>
                </c:pt>
                <c:pt idx="2">
                  <c:v>1780.254987</c:v>
                </c:pt>
                <c:pt idx="3">
                  <c:v>1348.5553059999997</c:v>
                </c:pt>
                <c:pt idx="4">
                  <c:v>962.91701</c:v>
                </c:pt>
                <c:pt idx="5">
                  <c:v>557.60727899999995</c:v>
                </c:pt>
              </c:numCache>
            </c:numRef>
          </c:val>
        </c:ser>
        <c:ser>
          <c:idx val="2"/>
          <c:order val="1"/>
          <c:tx>
            <c:strRef>
              <c:f>'PRES D ARENE'!$D$42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'PRES D ARENE'!$A$43:$A$48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'PRES D ARENE'!$D$43:$D$48</c:f>
              <c:numCache>
                <c:formatCode>#,##0</c:formatCode>
                <c:ptCount val="6"/>
                <c:pt idx="0">
                  <c:v>1436.21533</c:v>
                </c:pt>
                <c:pt idx="1">
                  <c:v>1699.1765480000001</c:v>
                </c:pt>
                <c:pt idx="2">
                  <c:v>1947.8357870000002</c:v>
                </c:pt>
                <c:pt idx="3">
                  <c:v>1627.1973490000003</c:v>
                </c:pt>
                <c:pt idx="4">
                  <c:v>1235.900167</c:v>
                </c:pt>
                <c:pt idx="5">
                  <c:v>1093.5235769999999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'PRES D ARENE'!$G$43:$G$48</c:f>
              <c:numCache>
                <c:formatCode>0.00%</c:formatCode>
                <c:ptCount val="6"/>
                <c:pt idx="0">
                  <c:v>0.17292578682505494</c:v>
                </c:pt>
                <c:pt idx="1">
                  <c:v>0.19819089164085055</c:v>
                </c:pt>
                <c:pt idx="2">
                  <c:v>0.2221508845778758</c:v>
                </c:pt>
                <c:pt idx="3">
                  <c:v>0.17732027589122551</c:v>
                </c:pt>
                <c:pt idx="4">
                  <c:v>0.13102395046338472</c:v>
                </c:pt>
                <c:pt idx="5">
                  <c:v>9.8388210601608378E-2</c:v>
                </c:pt>
              </c:numCache>
            </c:numRef>
          </c:val>
        </c:ser>
        <c:dLbls>
          <c:showVal val="1"/>
        </c:dLbls>
        <c:gapWidth val="55"/>
        <c:overlap val="100"/>
        <c:axId val="92658688"/>
        <c:axId val="97657600"/>
      </c:barChart>
      <c:catAx>
        <c:axId val="92658688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7657600"/>
        <c:crosses val="autoZero"/>
        <c:auto val="1"/>
        <c:lblAlgn val="ctr"/>
        <c:lblOffset val="100"/>
      </c:catAx>
      <c:valAx>
        <c:axId val="97657600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92658688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'PRES D ARENE'!$A$240:$A$244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'PRES D ARENE'!$C$240:$C$244</c:f>
              <c:numCache>
                <c:formatCode>0%</c:formatCode>
                <c:ptCount val="5"/>
                <c:pt idx="0">
                  <c:v>7.7852092945434825E-2</c:v>
                </c:pt>
                <c:pt idx="1">
                  <c:v>0.12985985939935873</c:v>
                </c:pt>
                <c:pt idx="2">
                  <c:v>0.30842849716110249</c:v>
                </c:pt>
                <c:pt idx="3">
                  <c:v>0.30771844914244995</c:v>
                </c:pt>
                <c:pt idx="4">
                  <c:v>0.17614110135165398</c:v>
                </c:pt>
              </c:numCache>
            </c:numRef>
          </c:val>
        </c:ser>
        <c:dLbls/>
        <c:gapWidth val="50"/>
        <c:axId val="126384000"/>
        <c:axId val="126385536"/>
      </c:barChart>
      <c:catAx>
        <c:axId val="12638400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6385536"/>
        <c:crosses val="autoZero"/>
        <c:auto val="1"/>
        <c:lblAlgn val="ctr"/>
        <c:lblOffset val="100"/>
      </c:catAx>
      <c:valAx>
        <c:axId val="126385536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638400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</a:t>
            </a:r>
          </a:p>
          <a:p>
            <a:pPr>
              <a:defRPr sz="1200"/>
            </a:pPr>
            <a:endParaRPr lang="en-US" sz="1200"/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'PRES D ARENE'!$H$286:$L$288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'PRES D ARENE'!$N$286:$N$288</c:f>
              <c:numCache>
                <c:formatCode>0%</c:formatCode>
                <c:ptCount val="3"/>
                <c:pt idx="0">
                  <c:v>0.21288295481340735</c:v>
                </c:pt>
                <c:pt idx="1">
                  <c:v>0.5784541101439783</c:v>
                </c:pt>
                <c:pt idx="2">
                  <c:v>0.20866293479436315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'PRES D ARENE'!$A$168:$B$173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'PRES D ARENE'!$C$168:$C$173</c:f>
              <c:numCache>
                <c:formatCode>#,##0</c:formatCode>
                <c:ptCount val="6"/>
                <c:pt idx="0">
                  <c:v>114</c:v>
                </c:pt>
                <c:pt idx="1">
                  <c:v>113</c:v>
                </c:pt>
                <c:pt idx="2">
                  <c:v>625</c:v>
                </c:pt>
                <c:pt idx="3">
                  <c:v>568</c:v>
                </c:pt>
                <c:pt idx="4">
                  <c:v>116</c:v>
                </c:pt>
                <c:pt idx="5">
                  <c:v>121</c:v>
                </c:pt>
              </c:numCache>
            </c:numRef>
          </c:val>
        </c:ser>
        <c:dLbls/>
        <c:gapWidth val="50"/>
        <c:axId val="126564608"/>
        <c:axId val="126599168"/>
      </c:barChart>
      <c:catAx>
        <c:axId val="126564608"/>
        <c:scaling>
          <c:orientation val="minMax"/>
        </c:scaling>
        <c:axPos val="b"/>
        <c:majorGridlines/>
        <c:tickLblPos val="nextTo"/>
        <c:crossAx val="126599168"/>
        <c:crosses val="autoZero"/>
        <c:auto val="1"/>
        <c:lblAlgn val="ctr"/>
        <c:lblOffset val="100"/>
      </c:catAx>
      <c:valAx>
        <c:axId val="126599168"/>
        <c:scaling>
          <c:orientation val="minMax"/>
        </c:scaling>
        <c:axPos val="l"/>
        <c:majorGridlines/>
        <c:numFmt formatCode="#,##0" sourceLinked="1"/>
        <c:tickLblPos val="nextTo"/>
        <c:crossAx val="126564608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'PRES D ARENE'!$A$179:$A$183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'PRES D ARENE'!$C$179:$C$183</c:f>
              <c:numCache>
                <c:formatCode>#,##0</c:formatCode>
                <c:ptCount val="5"/>
                <c:pt idx="0">
                  <c:v>187</c:v>
                </c:pt>
                <c:pt idx="1">
                  <c:v>120</c:v>
                </c:pt>
                <c:pt idx="2">
                  <c:v>543</c:v>
                </c:pt>
                <c:pt idx="3">
                  <c:v>368</c:v>
                </c:pt>
                <c:pt idx="4">
                  <c:v>435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'PRES D ARENE'!$A$186:$A$190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'PRES D ARENE'!$D$186:$D$190</c:f>
              <c:numCache>
                <c:formatCode>#,##0</c:formatCode>
                <c:ptCount val="5"/>
                <c:pt idx="0">
                  <c:v>99</c:v>
                </c:pt>
                <c:pt idx="1">
                  <c:v>190</c:v>
                </c:pt>
                <c:pt idx="2">
                  <c:v>341</c:v>
                </c:pt>
                <c:pt idx="3">
                  <c:v>792</c:v>
                </c:pt>
                <c:pt idx="4">
                  <c:v>227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'PRES D ARENE'!$L$236:$M$236</c:f>
              <c:numCache>
                <c:formatCode>0%</c:formatCode>
                <c:ptCount val="2"/>
                <c:pt idx="0">
                  <c:v>0.21334938593271496</c:v>
                </c:pt>
                <c:pt idx="1">
                  <c:v>0.78665061406728509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'PRES D ARENE'!$A$216:$A$220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'PRES D ARENE'!$B$216:$B$220</c:f>
              <c:numCache>
                <c:formatCode>General</c:formatCode>
                <c:ptCount val="5"/>
                <c:pt idx="0">
                  <c:v>265</c:v>
                </c:pt>
                <c:pt idx="1">
                  <c:v>271</c:v>
                </c:pt>
                <c:pt idx="2">
                  <c:v>243</c:v>
                </c:pt>
                <c:pt idx="3">
                  <c:v>330</c:v>
                </c:pt>
                <c:pt idx="4">
                  <c:v>298</c:v>
                </c:pt>
              </c:numCache>
            </c:numRef>
          </c:val>
        </c:ser>
        <c:dLbls/>
        <c:marker val="1"/>
        <c:axId val="126851712"/>
        <c:axId val="126853504"/>
      </c:lineChart>
      <c:catAx>
        <c:axId val="126851712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26853504"/>
        <c:crosses val="autoZero"/>
        <c:auto val="1"/>
        <c:lblAlgn val="ctr"/>
        <c:lblOffset val="100"/>
      </c:catAx>
      <c:valAx>
        <c:axId val="12685350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126851712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'PRES D ARENE'!$F$315:$F$317</c:f>
              <c:strCache>
                <c:ptCount val="1"/>
                <c:pt idx="0">
                  <c:v>845 531 22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'PRES D ARENE'!$A$315:$E$317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'PRES D ARENE'!$F$315:$F$317</c:f>
              <c:numCache>
                <c:formatCode>#,##0</c:formatCode>
                <c:ptCount val="3"/>
                <c:pt idx="0">
                  <c:v>845</c:v>
                </c:pt>
                <c:pt idx="1">
                  <c:v>531</c:v>
                </c:pt>
                <c:pt idx="2">
                  <c:v>22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'PRES D ARENE'!$D$212:$E$212</c:f>
              <c:numCache>
                <c:formatCode>0%</c:formatCode>
                <c:ptCount val="2"/>
                <c:pt idx="0">
                  <c:v>0.1374748346275525</c:v>
                </c:pt>
                <c:pt idx="1">
                  <c:v>0.8625251653724475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'PRES D ARENE'!$D$149:$E$149</c:f>
              <c:numCache>
                <c:formatCode>0%</c:formatCode>
                <c:ptCount val="2"/>
                <c:pt idx="0">
                  <c:v>0.17777699214131104</c:v>
                </c:pt>
                <c:pt idx="1">
                  <c:v>0.82222300785868896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'PRES D ARENE'!$B$51:$C$51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'PRES D ARENE'!$A$52:$A$59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'PRES D ARENE'!$B$52:$B$59</c:f>
              <c:numCache>
                <c:formatCode>#,##0</c:formatCode>
                <c:ptCount val="8"/>
                <c:pt idx="0">
                  <c:v>15.822471</c:v>
                </c:pt>
                <c:pt idx="1">
                  <c:v>306.21252199999998</c:v>
                </c:pt>
                <c:pt idx="2">
                  <c:v>589.68861299999992</c:v>
                </c:pt>
                <c:pt idx="3">
                  <c:v>864.90690499999994</c:v>
                </c:pt>
                <c:pt idx="4">
                  <c:v>740.90024900000003</c:v>
                </c:pt>
                <c:pt idx="5">
                  <c:v>1206.021424</c:v>
                </c:pt>
                <c:pt idx="6">
                  <c:v>1458.2608439999999</c:v>
                </c:pt>
                <c:pt idx="7">
                  <c:v>1095.3440719999999</c:v>
                </c:pt>
              </c:numCache>
            </c:numRef>
          </c:val>
        </c:ser>
        <c:ser>
          <c:idx val="2"/>
          <c:order val="1"/>
          <c:tx>
            <c:strRef>
              <c:f>'PRES D ARENE'!$D$51:$E$51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'PRES D ARENE'!$A$52:$A$59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'PRES D ARENE'!$D$52:$D$59</c:f>
              <c:numCache>
                <c:formatCode>#,##0</c:formatCode>
                <c:ptCount val="8"/>
                <c:pt idx="0">
                  <c:v>0</c:v>
                </c:pt>
                <c:pt idx="1">
                  <c:v>95.046146000000007</c:v>
                </c:pt>
                <c:pt idx="2">
                  <c:v>415.77319900000003</c:v>
                </c:pt>
                <c:pt idx="3">
                  <c:v>1087.8563749999998</c:v>
                </c:pt>
                <c:pt idx="4">
                  <c:v>2108.8569850000003</c:v>
                </c:pt>
                <c:pt idx="5">
                  <c:v>175.52694099999999</c:v>
                </c:pt>
                <c:pt idx="6">
                  <c:v>2043.401687</c:v>
                </c:pt>
                <c:pt idx="7">
                  <c:v>1670.1720930000001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'PRES D ARENE'!$A$52:$A$59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'PRES D ARENE'!$G$52:$G$59</c:f>
              <c:numCache>
                <c:formatCode>0.00%</c:formatCode>
                <c:ptCount val="8"/>
                <c:pt idx="0">
                  <c:v>1.140457683165109E-3</c:v>
                </c:pt>
                <c:pt idx="1">
                  <c:v>2.8922064755700781E-2</c:v>
                </c:pt>
                <c:pt idx="2">
                  <c:v>7.2472033516415513E-2</c:v>
                </c:pt>
                <c:pt idx="3">
                  <c:v>0.14075196510574731</c:v>
                </c:pt>
                <c:pt idx="4">
                  <c:v>0.20540581383720977</c:v>
                </c:pt>
                <c:pt idx="5">
                  <c:v>9.9579733628738801E-2</c:v>
                </c:pt>
                <c:pt idx="6">
                  <c:v>0.25239407532049396</c:v>
                </c:pt>
                <c:pt idx="7">
                  <c:v>0.19933385615252872</c:v>
                </c:pt>
              </c:numCache>
            </c:numRef>
          </c:val>
        </c:ser>
        <c:dLbls>
          <c:showVal val="1"/>
        </c:dLbls>
        <c:gapWidth val="55"/>
        <c:overlap val="100"/>
        <c:axId val="97692288"/>
        <c:axId val="97702272"/>
      </c:barChart>
      <c:catAx>
        <c:axId val="97692288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7702272"/>
        <c:crosses val="autoZero"/>
        <c:auto val="1"/>
        <c:lblAlgn val="ctr"/>
        <c:lblOffset val="100"/>
      </c:catAx>
      <c:valAx>
        <c:axId val="97702272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7692288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'PRES D ARENE'!$A$146:$A$149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'PRES D ARENE'!$D$146:$D$149</c:f>
              <c:numCache>
                <c:formatCode>0%</c:formatCode>
                <c:ptCount val="4"/>
                <c:pt idx="0">
                  <c:v>0.3466564529043728</c:v>
                </c:pt>
                <c:pt idx="1">
                  <c:v>0.16303210863091055</c:v>
                </c:pt>
                <c:pt idx="2">
                  <c:v>0.10334575950837745</c:v>
                </c:pt>
                <c:pt idx="3">
                  <c:v>0.17777699214131104</c:v>
                </c:pt>
              </c:numCache>
            </c:numRef>
          </c:val>
        </c:ser>
        <c:dLbls>
          <c:showVal val="1"/>
        </c:dLbls>
        <c:marker val="1"/>
        <c:axId val="127870080"/>
        <c:axId val="127871616"/>
      </c:lineChart>
      <c:catAx>
        <c:axId val="127870080"/>
        <c:scaling>
          <c:orientation val="minMax"/>
        </c:scaling>
        <c:axPos val="b"/>
        <c:majorGridlines/>
        <c:majorTickMark val="none"/>
        <c:tickLblPos val="nextTo"/>
        <c:crossAx val="127871616"/>
        <c:crosses val="autoZero"/>
        <c:auto val="1"/>
        <c:lblAlgn val="ctr"/>
        <c:lblOffset val="100"/>
      </c:catAx>
      <c:valAx>
        <c:axId val="12787161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27870080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tx>
            <c:strRef>
              <c:f>'PRES D ARENE'!$A$265:$A$266</c:f>
              <c:strCache>
                <c:ptCount val="1"/>
                <c:pt idx="0">
                  <c:v>MONTPELLIER Hors MONTPELLIER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Ref>
              <c:f>'PRES D ARENE'!$A$265:$A$266</c:f>
              <c:strCache>
                <c:ptCount val="2"/>
                <c:pt idx="0">
                  <c:v>MONTPELLIER</c:v>
                </c:pt>
                <c:pt idx="1">
                  <c:v>Hors MONTPELLIER</c:v>
                </c:pt>
              </c:strCache>
            </c:strRef>
          </c:cat>
          <c:val>
            <c:numRef>
              <c:f>'PRES D ARENE'!$E$265:$E$266</c:f>
              <c:numCache>
                <c:formatCode>0%</c:formatCode>
                <c:ptCount val="2"/>
                <c:pt idx="0">
                  <c:v>0.73174439521751788</c:v>
                </c:pt>
                <c:pt idx="1">
                  <c:v>0.26825560478248217</c:v>
                </c:pt>
              </c:numCache>
            </c:numRef>
          </c:val>
        </c:ser>
        <c:dLbls/>
        <c:firstSliceAng val="0"/>
      </c:pieChart>
    </c:plotArea>
    <c:legend>
      <c:legendPos val="t"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'PRES D ARENE'!$A$113:$A$114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Val val="1"/>
            <c:showCatName val="1"/>
            <c:separator>
</c:separator>
            <c:showLeaderLines val="1"/>
          </c:dLbls>
          <c:cat>
            <c:strRef>
              <c:f>'PRES D ARENE'!$A$116:$A$122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'PRES D ARENE'!$G$116:$G$122</c:f>
              <c:numCache>
                <c:formatCode>0%</c:formatCode>
                <c:ptCount val="7"/>
                <c:pt idx="0">
                  <c:v>0.20303365819105804</c:v>
                </c:pt>
                <c:pt idx="1">
                  <c:v>7.010957935764725E-2</c:v>
                </c:pt>
                <c:pt idx="2">
                  <c:v>8.1624230595120029E-2</c:v>
                </c:pt>
                <c:pt idx="3">
                  <c:v>0.17772627647638795</c:v>
                </c:pt>
                <c:pt idx="4">
                  <c:v>0.18073668071141613</c:v>
                </c:pt>
                <c:pt idx="5">
                  <c:v>0.12524257269369535</c:v>
                </c:pt>
                <c:pt idx="6">
                  <c:v>0.16152700197467521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'PRES D ARENE'!$A$250</c:f>
              <c:strCache>
                <c:ptCount val="1"/>
                <c:pt idx="0">
                  <c:v>Ancienneté d'emménagement des ménages en 2009</c:v>
                </c:pt>
              </c:strCache>
            </c:strRef>
          </c:tx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'PRES D ARENE'!$A$251:$A$254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'PRES D ARENE'!$C$251:$C$254</c:f>
              <c:numCache>
                <c:formatCode>0%</c:formatCode>
                <c:ptCount val="4"/>
                <c:pt idx="0">
                  <c:v>0.15589009081699798</c:v>
                </c:pt>
                <c:pt idx="1">
                  <c:v>0.21620082027664436</c:v>
                </c:pt>
                <c:pt idx="2">
                  <c:v>0.1963921401432269</c:v>
                </c:pt>
                <c:pt idx="3">
                  <c:v>0.43151694876313079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'PRES D ARENE'!$G$76:$G$79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'PRES D ARENE'!$I$76:$I$79</c:f>
              <c:numCache>
                <c:formatCode>#,##0</c:formatCode>
                <c:ptCount val="4"/>
                <c:pt idx="0">
                  <c:v>343.66990199999998</c:v>
                </c:pt>
                <c:pt idx="1">
                  <c:v>1423.0501159999999</c:v>
                </c:pt>
                <c:pt idx="2">
                  <c:v>1067.977003</c:v>
                </c:pt>
                <c:pt idx="3">
                  <c:v>452.740093</c:v>
                </c:pt>
              </c:numCache>
            </c:numRef>
          </c:val>
        </c:ser>
        <c:dLbls/>
        <c:gapWidth val="40"/>
        <c:axId val="126235392"/>
        <c:axId val="126236928"/>
      </c:barChart>
      <c:catAx>
        <c:axId val="126235392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6236928"/>
        <c:crosses val="autoZero"/>
        <c:auto val="1"/>
        <c:lblAlgn val="ctr"/>
        <c:lblOffset val="100"/>
      </c:catAx>
      <c:valAx>
        <c:axId val="126236928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623539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'PRES D ARENE'!$G$70:$G$73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'PRES D ARENE'!$H$70:$H$73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'PRES D ARENE'!$G$70:$G$73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'PRES D ARENE'!$I$70:$I$73</c:f>
              <c:numCache>
                <c:formatCode>#,##0</c:formatCode>
                <c:ptCount val="4"/>
                <c:pt idx="0">
                  <c:v>5654.9010799999996</c:v>
                </c:pt>
                <c:pt idx="1">
                  <c:v>5797.2041660000004</c:v>
                </c:pt>
                <c:pt idx="2">
                  <c:v>960.32737899999984</c:v>
                </c:pt>
                <c:pt idx="3">
                  <c:v>1467.357906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'PRES D ARENE'!$A$77:$A$79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'PRES D ARENE'!$B$77:$B$79</c:f>
              <c:numCache>
                <c:formatCode>#,##0</c:formatCode>
                <c:ptCount val="3"/>
                <c:pt idx="0">
                  <c:v>1764.845949</c:v>
                </c:pt>
                <c:pt idx="1">
                  <c:v>1643.136849</c:v>
                </c:pt>
                <c:pt idx="2">
                  <c:v>1049.052449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'PRES D ARENE'!$A$133:$A$140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'PRES D ARENE'!$C$133:$C$140</c:f>
              <c:numCache>
                <c:formatCode>0%</c:formatCode>
                <c:ptCount val="8"/>
                <c:pt idx="0">
                  <c:v>0.74165626944768992</c:v>
                </c:pt>
                <c:pt idx="1">
                  <c:v>0.10087376577028639</c:v>
                </c:pt>
                <c:pt idx="2">
                  <c:v>2.2032955799703303E-2</c:v>
                </c:pt>
                <c:pt idx="3">
                  <c:v>1.2220117722570416E-2</c:v>
                </c:pt>
                <c:pt idx="4">
                  <c:v>1.8587734091206405E-2</c:v>
                </c:pt>
                <c:pt idx="5">
                  <c:v>5.7669525966979655E-2</c:v>
                </c:pt>
                <c:pt idx="6">
                  <c:v>4.5746888576137255E-2</c:v>
                </c:pt>
                <c:pt idx="7" formatCode="0.0%">
                  <c:v>1.212742625426548E-3</c:v>
                </c:pt>
              </c:numCache>
            </c:numRef>
          </c:val>
        </c:ser>
        <c:dLbls>
          <c:showVal val="1"/>
        </c:dLbls>
        <c:axId val="126288256"/>
        <c:axId val="97880704"/>
      </c:barChart>
      <c:valAx>
        <c:axId val="97880704"/>
        <c:scaling>
          <c:orientation val="minMax"/>
        </c:scaling>
        <c:axPos val="b"/>
        <c:majorGridlines/>
        <c:numFmt formatCode="0%" sourceLinked="0"/>
        <c:tickLblPos val="nextTo"/>
        <c:crossAx val="126288256"/>
        <c:crosses val="autoZero"/>
        <c:crossBetween val="between"/>
      </c:valAx>
      <c:catAx>
        <c:axId val="12628825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7880704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'PRES D ARENE'!$H$279:$H$283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'PRES D ARENE'!$N$279:$N$283</c:f>
              <c:numCache>
                <c:formatCode>0%</c:formatCode>
                <c:ptCount val="5"/>
                <c:pt idx="0">
                  <c:v>1.9253461825883264E-2</c:v>
                </c:pt>
                <c:pt idx="1">
                  <c:v>7.7490275781838661E-2</c:v>
                </c:pt>
                <c:pt idx="2">
                  <c:v>8.7541582160049661E-2</c:v>
                </c:pt>
                <c:pt idx="3">
                  <c:v>0.64703572996325498</c:v>
                </c:pt>
                <c:pt idx="4">
                  <c:v>0.1686789502689735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'PRES D ARENE'!$A$100:$A$106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'PRES D ARENE'!$F$100:$F$106</c:f>
              <c:numCache>
                <c:formatCode>0.0%</c:formatCode>
                <c:ptCount val="7"/>
                <c:pt idx="0">
                  <c:v>0.71882951653944016</c:v>
                </c:pt>
                <c:pt idx="1">
                  <c:v>0.98593073593073588</c:v>
                </c:pt>
                <c:pt idx="2">
                  <c:v>0.9748010610079576</c:v>
                </c:pt>
                <c:pt idx="3">
                  <c:v>0.87786259541984735</c:v>
                </c:pt>
                <c:pt idx="4">
                  <c:v>0.56046654389195827</c:v>
                </c:pt>
                <c:pt idx="5">
                  <c:v>0.12105711849957375</c:v>
                </c:pt>
                <c:pt idx="6" formatCode="0.00%">
                  <c:v>2.605647148000758E-2</c:v>
                </c:pt>
              </c:numCache>
            </c:numRef>
          </c:val>
        </c:ser>
        <c:dLbls/>
        <c:gapWidth val="63"/>
        <c:axId val="126347136"/>
        <c:axId val="126348672"/>
      </c:barChart>
      <c:catAx>
        <c:axId val="12634713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6348672"/>
        <c:crosses val="autoZero"/>
        <c:auto val="1"/>
        <c:lblAlgn val="ctr"/>
        <c:lblOffset val="100"/>
      </c:catAx>
      <c:valAx>
        <c:axId val="126348672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634713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'PRES D ARENE'!$E$234:$E$235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'PRES D ARENE'!$K$234:$K$235</c:f>
              <c:numCache>
                <c:formatCode>#,##0</c:formatCode>
                <c:ptCount val="2"/>
                <c:pt idx="0">
                  <c:v>3437.215463</c:v>
                </c:pt>
                <c:pt idx="1">
                  <c:v>4473.017452</c:v>
                </c:pt>
              </c:numCache>
            </c:numRef>
          </c:val>
        </c:ser>
        <c:ser>
          <c:idx val="1"/>
          <c:order val="1"/>
          <c:tx>
            <c:strRef>
              <c:f>'PRES D ARENE'!$E$236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'PRES D ARENE'!$L$236</c:f>
              <c:numCache>
                <c:formatCode>0%</c:formatCode>
                <c:ptCount val="1"/>
                <c:pt idx="0">
                  <c:v>0.21334938593271496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936115" y="2355215"/>
          <a:ext cx="6751825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694267</xdr:colOff>
      <xdr:row>150</xdr:row>
      <xdr:rowOff>16934</xdr:rowOff>
    </xdr:from>
    <xdr:to>
      <xdr:col>5</xdr:col>
      <xdr:colOff>350944</xdr:colOff>
      <xdr:row>161</xdr:row>
      <xdr:rowOff>154094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0</xdr:colOff>
      <xdr:row>149</xdr:row>
      <xdr:rowOff>0</xdr:rowOff>
    </xdr:from>
    <xdr:to>
      <xdr:col>18</xdr:col>
      <xdr:colOff>342900</xdr:colOff>
      <xdr:row>160</xdr:row>
      <xdr:rowOff>90170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0</xdr:colOff>
      <xdr:row>263</xdr:row>
      <xdr:rowOff>0</xdr:rowOff>
    </xdr:from>
    <xdr:to>
      <xdr:col>17</xdr:col>
      <xdr:colOff>94800</xdr:colOff>
      <xdr:row>275</xdr:row>
      <xdr:rowOff>165100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0</xdr:colOff>
      <xdr:row>110</xdr:row>
      <xdr:rowOff>0</xdr:rowOff>
    </xdr:from>
    <xdr:to>
      <xdr:col>20</xdr:col>
      <xdr:colOff>287867</xdr:colOff>
      <xdr:row>124</xdr:row>
      <xdr:rowOff>84666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79650</xdr:colOff>
      <xdr:row>259</xdr:row>
      <xdr:rowOff>165375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60"/>
  <sheetViews>
    <sheetView showGridLines="0" tabSelected="1" view="pageLayout" zoomScale="120" zoomScaleNormal="9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4" width="5.7109375" style="1" customWidth="1"/>
    <col min="5" max="5" width="6.28515625" style="1" customWidth="1"/>
    <col min="6" max="6" width="5.7109375" style="1" customWidth="1"/>
    <col min="7" max="7" width="7.7109375" style="1" customWidth="1"/>
    <col min="8" max="9" width="5.7109375" style="2" customWidth="1"/>
    <col min="10" max="22" width="5.7109375" style="1" customWidth="1"/>
    <col min="23" max="16384" width="11.5703125" style="1"/>
  </cols>
  <sheetData>
    <row r="1" spans="1:22" ht="34.9" customHeight="1">
      <c r="A1" s="255"/>
      <c r="B1" s="255"/>
      <c r="C1" s="255"/>
      <c r="D1" s="255"/>
      <c r="E1" s="255"/>
      <c r="F1" s="255"/>
      <c r="G1" s="255"/>
      <c r="H1" s="255"/>
      <c r="I1" s="256"/>
      <c r="J1" s="257" t="s">
        <v>270</v>
      </c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</row>
    <row r="2" spans="1:22" ht="35.1" customHeight="1">
      <c r="A2" s="259"/>
      <c r="B2" s="259"/>
      <c r="C2" s="259"/>
      <c r="D2" s="259"/>
      <c r="E2" s="259"/>
      <c r="F2" s="259"/>
      <c r="G2" s="259"/>
      <c r="H2" s="259"/>
      <c r="I2" s="260"/>
      <c r="J2" s="261" t="s">
        <v>269</v>
      </c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</row>
    <row r="3" spans="1:22" ht="14.1" customHeight="1">
      <c r="A3" s="252"/>
      <c r="B3" s="252"/>
      <c r="C3" s="252"/>
      <c r="D3" s="252"/>
      <c r="E3" s="252"/>
      <c r="F3" s="252"/>
      <c r="G3" s="252"/>
      <c r="H3" s="245"/>
      <c r="I3" s="245"/>
      <c r="J3" s="245"/>
      <c r="K3" s="252"/>
      <c r="L3" s="19"/>
      <c r="M3" s="19"/>
      <c r="N3" s="7"/>
      <c r="O3" s="7"/>
      <c r="P3" s="7"/>
      <c r="Q3" s="263">
        <v>1999</v>
      </c>
      <c r="R3" s="263"/>
      <c r="S3" s="263">
        <v>2007</v>
      </c>
      <c r="T3" s="263"/>
      <c r="U3" s="263">
        <v>2009</v>
      </c>
      <c r="V3" s="263"/>
    </row>
    <row r="4" spans="1:22" ht="14.1" customHeight="1">
      <c r="A4" s="242" t="s">
        <v>268</v>
      </c>
      <c r="B4" s="264">
        <v>16782</v>
      </c>
      <c r="C4" s="264"/>
      <c r="D4" s="247"/>
      <c r="E4" s="242" t="s">
        <v>267</v>
      </c>
      <c r="F4" s="242"/>
      <c r="G4" s="242"/>
      <c r="H4" s="241"/>
      <c r="I4" s="241"/>
      <c r="J4" s="241"/>
      <c r="K4" s="265">
        <f>SUM(B4/255080)</f>
        <v>6.5791124353144118E-2</v>
      </c>
      <c r="L4" s="265"/>
      <c r="N4" s="254" t="s">
        <v>266</v>
      </c>
      <c r="O4" s="254"/>
      <c r="P4" s="254"/>
      <c r="Q4" s="266">
        <v>15688</v>
      </c>
      <c r="R4" s="267"/>
      <c r="S4" s="268">
        <v>17128</v>
      </c>
      <c r="T4" s="266"/>
      <c r="U4" s="268">
        <v>16782</v>
      </c>
      <c r="V4" s="266"/>
    </row>
    <row r="5" spans="1:22" ht="14.1" customHeight="1">
      <c r="A5" s="252"/>
      <c r="B5" s="247"/>
      <c r="C5" s="247"/>
      <c r="D5" s="247"/>
      <c r="E5" s="247"/>
      <c r="F5" s="247"/>
      <c r="G5" s="247"/>
      <c r="H5" s="251"/>
      <c r="I5" s="251"/>
      <c r="J5" s="251"/>
      <c r="K5" s="247"/>
      <c r="N5" s="2"/>
      <c r="O5" s="2"/>
      <c r="P5" s="2"/>
      <c r="Q5" s="2"/>
      <c r="R5" s="253"/>
      <c r="S5" s="253"/>
      <c r="T5" s="253"/>
      <c r="U5" s="253"/>
      <c r="V5" s="250"/>
    </row>
    <row r="6" spans="1:22" ht="14.1" customHeight="1">
      <c r="A6" s="242" t="s">
        <v>265</v>
      </c>
      <c r="B6" s="269">
        <v>4.0199999999999996</v>
      </c>
      <c r="C6" s="269"/>
      <c r="D6" s="247"/>
      <c r="E6" s="241" t="s">
        <v>264</v>
      </c>
      <c r="F6" s="241"/>
      <c r="G6" s="241"/>
      <c r="H6" s="241"/>
      <c r="I6" s="241"/>
      <c r="J6" s="241"/>
      <c r="K6" s="270">
        <f>SUM(B4)/B6</f>
        <v>4174.626865671642</v>
      </c>
      <c r="L6" s="270"/>
      <c r="N6" s="249" t="s">
        <v>263</v>
      </c>
      <c r="O6" s="241"/>
      <c r="P6" s="241"/>
      <c r="Q6" s="33"/>
      <c r="R6" s="248"/>
      <c r="S6" s="248"/>
      <c r="T6" s="248"/>
      <c r="U6" s="271">
        <f>SUM(U4-Q4)/Q4/10</f>
        <v>6.9734829168791434E-3</v>
      </c>
      <c r="V6" s="271"/>
    </row>
    <row r="7" spans="1:22" ht="15" customHeight="1">
      <c r="A7" s="247"/>
      <c r="J7" s="2"/>
      <c r="N7" s="246"/>
      <c r="O7" s="246"/>
      <c r="P7" s="246"/>
      <c r="Q7" s="246"/>
      <c r="R7" s="246"/>
      <c r="S7" s="246"/>
      <c r="T7" s="246"/>
      <c r="U7" s="246"/>
      <c r="V7" s="246"/>
    </row>
    <row r="8" spans="1:22" ht="14.1" customHeight="1">
      <c r="A8" s="242" t="s">
        <v>262</v>
      </c>
      <c r="B8" s="272">
        <v>27593</v>
      </c>
      <c r="C8" s="272"/>
      <c r="D8" s="237"/>
      <c r="E8" s="241" t="s">
        <v>261</v>
      </c>
      <c r="F8" s="241"/>
      <c r="G8" s="241"/>
      <c r="H8" s="241"/>
      <c r="I8" s="241"/>
      <c r="J8" s="241"/>
      <c r="K8" s="270">
        <f>F227</f>
        <v>1122</v>
      </c>
      <c r="L8" s="270"/>
      <c r="M8" s="237"/>
      <c r="N8" s="241" t="s">
        <v>260</v>
      </c>
      <c r="O8" s="241"/>
      <c r="P8" s="241"/>
      <c r="Q8" s="241"/>
      <c r="R8" s="241"/>
      <c r="S8" s="241"/>
      <c r="T8" s="240"/>
      <c r="U8" s="273">
        <f xml:space="preserve"> D149</f>
        <v>0.17777699214131104</v>
      </c>
      <c r="V8" s="273"/>
    </row>
    <row r="9" spans="1:22" ht="15" customHeight="1">
      <c r="A9" s="245"/>
      <c r="B9" s="274"/>
      <c r="C9" s="274"/>
      <c r="D9" s="245"/>
      <c r="E9" s="245"/>
      <c r="F9" s="245"/>
      <c r="G9" s="245"/>
      <c r="H9" s="245"/>
      <c r="I9" s="245"/>
      <c r="J9" s="245"/>
      <c r="K9" s="275"/>
      <c r="L9" s="275"/>
      <c r="M9" s="7"/>
      <c r="N9" s="276"/>
      <c r="O9" s="276"/>
      <c r="P9" s="276"/>
      <c r="Q9" s="7"/>
      <c r="R9" s="7"/>
      <c r="S9" s="277"/>
      <c r="T9" s="277"/>
      <c r="U9" s="244"/>
      <c r="V9" s="243"/>
    </row>
    <row r="10" spans="1:22" ht="14.1" customHeight="1">
      <c r="A10" s="242" t="s">
        <v>259</v>
      </c>
      <c r="B10" s="273">
        <f>L234</f>
        <v>0.43452771870750911</v>
      </c>
      <c r="C10" s="273"/>
      <c r="D10" s="237"/>
      <c r="E10" s="241" t="s">
        <v>258</v>
      </c>
      <c r="F10" s="241"/>
      <c r="G10" s="241"/>
      <c r="H10" s="241"/>
      <c r="I10" s="241"/>
      <c r="J10" s="241"/>
      <c r="K10" s="273">
        <f xml:space="preserve"> L235</f>
        <v>0.56547228129249083</v>
      </c>
      <c r="L10" s="273"/>
      <c r="M10" s="237"/>
      <c r="N10" s="241" t="s">
        <v>257</v>
      </c>
      <c r="O10" s="241"/>
      <c r="P10" s="241"/>
      <c r="Q10" s="241"/>
      <c r="R10" s="241"/>
      <c r="S10" s="241"/>
      <c r="T10" s="240"/>
      <c r="U10" s="290">
        <f>+L236</f>
        <v>0.21334938593271496</v>
      </c>
      <c r="V10" s="290"/>
    </row>
    <row r="11" spans="1:22" ht="14.1" customHeight="1">
      <c r="A11" s="236"/>
      <c r="B11" s="236"/>
      <c r="C11" s="236"/>
      <c r="D11" s="236"/>
      <c r="E11" s="236"/>
      <c r="F11" s="236"/>
      <c r="G11" s="236"/>
      <c r="H11" s="237"/>
      <c r="I11" s="237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</row>
    <row r="12" spans="1:22" ht="14.1" customHeight="1">
      <c r="A12" s="236"/>
      <c r="B12" s="236"/>
      <c r="C12" s="236"/>
      <c r="D12" s="236"/>
      <c r="E12" s="236"/>
      <c r="F12" s="236"/>
      <c r="G12" s="236"/>
      <c r="H12" s="237"/>
      <c r="I12" s="237"/>
      <c r="J12" s="236"/>
      <c r="K12" s="236"/>
      <c r="L12" s="236"/>
      <c r="M12" s="236"/>
      <c r="N12" s="236"/>
      <c r="O12" s="236"/>
      <c r="P12" s="236"/>
      <c r="Q12" s="236"/>
      <c r="R12" s="236"/>
      <c r="S12" s="200"/>
      <c r="T12" s="39"/>
      <c r="U12" s="239"/>
      <c r="V12" s="238"/>
    </row>
    <row r="13" spans="1:22" ht="14.1" customHeight="1">
      <c r="A13" s="236"/>
      <c r="B13" s="236"/>
      <c r="C13" s="236"/>
      <c r="D13" s="236"/>
      <c r="E13" s="236"/>
      <c r="F13" s="236"/>
      <c r="G13" s="236"/>
      <c r="H13" s="237"/>
      <c r="I13" s="237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236"/>
    </row>
    <row r="14" spans="1:22" ht="14.1" customHeight="1">
      <c r="A14" s="236"/>
      <c r="B14" s="236"/>
      <c r="C14" s="236"/>
      <c r="D14" s="236"/>
      <c r="E14" s="236"/>
      <c r="F14" s="236"/>
      <c r="G14" s="236"/>
      <c r="H14" s="237"/>
      <c r="I14" s="237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</row>
    <row r="15" spans="1:22" ht="14.1" customHeight="1">
      <c r="A15" s="236"/>
      <c r="B15" s="236"/>
      <c r="C15" s="236"/>
      <c r="D15" s="236"/>
      <c r="E15" s="236"/>
      <c r="F15" s="236"/>
      <c r="G15" s="236"/>
      <c r="H15" s="237"/>
      <c r="I15" s="237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</row>
    <row r="16" spans="1:22" ht="14.1" customHeight="1">
      <c r="A16" s="236"/>
      <c r="B16" s="236"/>
      <c r="C16" s="236"/>
      <c r="D16" s="236"/>
      <c r="E16" s="236"/>
      <c r="F16" s="236"/>
      <c r="G16" s="236"/>
      <c r="H16" s="237"/>
      <c r="I16" s="237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6"/>
    </row>
    <row r="17" spans="1:22" ht="14.1" customHeight="1">
      <c r="A17" s="236"/>
      <c r="B17" s="236"/>
      <c r="C17" s="236"/>
      <c r="D17" s="236"/>
      <c r="E17" s="236"/>
      <c r="F17" s="236"/>
      <c r="G17" s="236"/>
      <c r="H17" s="237"/>
      <c r="I17" s="237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6"/>
    </row>
    <row r="18" spans="1:22" ht="14.1" customHeight="1">
      <c r="A18" s="236"/>
      <c r="B18" s="236"/>
      <c r="C18" s="236"/>
      <c r="D18" s="236"/>
      <c r="E18" s="236"/>
      <c r="F18" s="236"/>
      <c r="G18" s="236"/>
      <c r="H18" s="237"/>
      <c r="I18" s="237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6"/>
      <c r="U18" s="236"/>
      <c r="V18" s="236"/>
    </row>
    <row r="19" spans="1:22" ht="14.1" customHeight="1">
      <c r="A19" s="236"/>
      <c r="B19" s="236"/>
      <c r="C19" s="236"/>
      <c r="D19" s="236"/>
      <c r="E19" s="236"/>
      <c r="F19" s="236"/>
      <c r="G19" s="236"/>
      <c r="H19" s="237"/>
      <c r="I19" s="237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</row>
    <row r="20" spans="1:22" ht="14.1" customHeight="1">
      <c r="A20" s="236"/>
      <c r="B20" s="236"/>
      <c r="C20" s="236"/>
      <c r="D20" s="236"/>
      <c r="E20" s="236"/>
      <c r="F20" s="236"/>
      <c r="G20" s="236"/>
      <c r="H20" s="237"/>
      <c r="I20" s="237"/>
      <c r="J20" s="236"/>
      <c r="K20" s="236"/>
      <c r="L20" s="236"/>
      <c r="M20" s="236"/>
      <c r="N20" s="236"/>
      <c r="O20" s="236"/>
      <c r="P20" s="236"/>
      <c r="Q20" s="236"/>
      <c r="R20" s="236"/>
      <c r="S20" s="236"/>
      <c r="T20" s="236"/>
      <c r="U20" s="236"/>
      <c r="V20" s="236"/>
    </row>
    <row r="21" spans="1:22" ht="14.1" customHeight="1">
      <c r="A21" s="236"/>
      <c r="B21" s="236"/>
      <c r="C21" s="236"/>
      <c r="D21" s="236"/>
      <c r="E21" s="236"/>
      <c r="F21" s="236"/>
      <c r="G21" s="236"/>
      <c r="H21" s="237"/>
      <c r="I21" s="237"/>
      <c r="J21" s="236"/>
      <c r="K21" s="236"/>
      <c r="L21" s="236"/>
      <c r="M21" s="236"/>
      <c r="N21" s="236"/>
      <c r="O21" s="236"/>
      <c r="P21" s="236"/>
      <c r="Q21" s="236"/>
      <c r="R21" s="236"/>
      <c r="S21" s="236"/>
      <c r="T21" s="236"/>
      <c r="U21" s="236"/>
      <c r="V21" s="236"/>
    </row>
    <row r="22" spans="1:22" ht="14.1" customHeight="1">
      <c r="A22" s="236"/>
      <c r="B22" s="236"/>
      <c r="C22" s="236"/>
      <c r="D22" s="236"/>
      <c r="E22" s="236"/>
      <c r="F22" s="236"/>
      <c r="G22" s="236"/>
      <c r="H22" s="237"/>
      <c r="I22" s="237"/>
      <c r="J22" s="236"/>
      <c r="K22" s="236"/>
      <c r="L22" s="236"/>
      <c r="M22" s="236"/>
      <c r="N22" s="236"/>
      <c r="O22" s="236"/>
      <c r="P22" s="236"/>
      <c r="Q22" s="236"/>
      <c r="R22" s="236"/>
      <c r="S22" s="236"/>
      <c r="T22" s="236"/>
      <c r="U22" s="236"/>
      <c r="V22" s="236"/>
    </row>
    <row r="23" spans="1:22" ht="14.1" customHeight="1">
      <c r="A23" s="236"/>
      <c r="B23" s="236"/>
      <c r="C23" s="236"/>
      <c r="D23" s="236"/>
      <c r="E23" s="236"/>
      <c r="F23" s="236"/>
      <c r="G23" s="236"/>
      <c r="H23" s="237"/>
      <c r="I23" s="237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</row>
    <row r="24" spans="1:22" ht="14.1" customHeight="1">
      <c r="A24" s="236"/>
      <c r="B24" s="236"/>
      <c r="C24" s="236"/>
      <c r="D24" s="236"/>
      <c r="E24" s="236"/>
      <c r="F24" s="236"/>
      <c r="G24" s="236"/>
      <c r="H24" s="237"/>
      <c r="I24" s="237"/>
      <c r="J24" s="236"/>
      <c r="K24" s="236"/>
      <c r="L24" s="236"/>
      <c r="M24" s="236"/>
      <c r="N24" s="236"/>
      <c r="O24" s="236"/>
      <c r="P24" s="236"/>
      <c r="Q24" s="236"/>
      <c r="R24" s="236"/>
      <c r="S24" s="236"/>
      <c r="T24" s="236"/>
      <c r="U24" s="236"/>
      <c r="V24" s="236"/>
    </row>
    <row r="25" spans="1:22" ht="14.1" customHeight="1">
      <c r="A25" s="236"/>
      <c r="B25" s="236"/>
      <c r="C25" s="236"/>
      <c r="D25" s="236"/>
      <c r="E25" s="236"/>
      <c r="F25" s="236"/>
      <c r="G25" s="236"/>
      <c r="H25" s="237"/>
      <c r="I25" s="237"/>
      <c r="J25" s="236"/>
      <c r="K25" s="236"/>
      <c r="L25" s="236"/>
      <c r="M25" s="236"/>
      <c r="N25" s="236"/>
      <c r="O25" s="236"/>
      <c r="P25" s="236"/>
      <c r="Q25" s="236"/>
      <c r="R25" s="236"/>
      <c r="S25" s="236"/>
      <c r="T25" s="236"/>
      <c r="U25" s="236"/>
      <c r="V25" s="236"/>
    </row>
    <row r="26" spans="1:22" ht="14.1" customHeight="1">
      <c r="A26" s="236"/>
      <c r="B26" s="236"/>
      <c r="C26" s="236"/>
      <c r="D26" s="236"/>
      <c r="E26" s="236"/>
      <c r="F26" s="236"/>
      <c r="G26" s="236"/>
      <c r="H26" s="237"/>
      <c r="I26" s="237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</row>
    <row r="27" spans="1:22" ht="14.1" customHeight="1">
      <c r="A27" s="236"/>
      <c r="B27" s="236"/>
      <c r="C27" s="236"/>
      <c r="D27" s="236"/>
      <c r="E27" s="236"/>
      <c r="F27" s="236"/>
      <c r="G27" s="236"/>
      <c r="H27" s="237"/>
      <c r="I27" s="237"/>
      <c r="J27" s="236"/>
      <c r="K27" s="236"/>
      <c r="L27" s="236"/>
      <c r="M27" s="236"/>
      <c r="N27" s="236"/>
      <c r="O27" s="236"/>
      <c r="P27" s="236"/>
      <c r="Q27" s="236"/>
      <c r="R27" s="236"/>
      <c r="S27" s="236"/>
      <c r="T27" s="236"/>
      <c r="U27" s="236"/>
      <c r="V27" s="236"/>
    </row>
    <row r="28" spans="1:22" ht="14.1" customHeight="1">
      <c r="A28" s="236"/>
      <c r="B28" s="236"/>
      <c r="C28" s="236"/>
      <c r="D28" s="236"/>
      <c r="E28" s="236"/>
      <c r="F28" s="236"/>
      <c r="G28" s="236"/>
      <c r="H28" s="237"/>
      <c r="I28" s="237"/>
      <c r="J28" s="236"/>
      <c r="K28" s="236"/>
      <c r="L28" s="236"/>
      <c r="M28" s="236"/>
      <c r="N28" s="236"/>
      <c r="O28" s="236"/>
      <c r="P28" s="236"/>
      <c r="Q28" s="236"/>
      <c r="R28" s="236"/>
      <c r="S28" s="236"/>
      <c r="T28" s="236"/>
      <c r="U28" s="236"/>
      <c r="V28" s="236"/>
    </row>
    <row r="29" spans="1:22" ht="14.1" customHeight="1">
      <c r="A29" s="236"/>
      <c r="B29" s="236"/>
      <c r="C29" s="236"/>
      <c r="D29" s="236"/>
      <c r="E29" s="236"/>
      <c r="F29" s="236"/>
      <c r="G29" s="236"/>
      <c r="H29" s="237"/>
      <c r="I29" s="237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</row>
    <row r="30" spans="1:22" ht="14.1" customHeight="1">
      <c r="A30" s="236"/>
      <c r="B30" s="236"/>
      <c r="C30" s="236"/>
      <c r="D30" s="236"/>
      <c r="E30" s="236"/>
      <c r="F30" s="236"/>
      <c r="G30" s="236"/>
      <c r="H30" s="237"/>
      <c r="I30" s="237"/>
      <c r="J30" s="236"/>
      <c r="K30" s="236"/>
      <c r="L30" s="236"/>
      <c r="M30" s="236"/>
      <c r="N30" s="236"/>
      <c r="O30" s="236"/>
      <c r="P30" s="236"/>
      <c r="Q30" s="236"/>
      <c r="R30" s="236"/>
      <c r="S30" s="236"/>
      <c r="T30" s="236"/>
      <c r="U30" s="236"/>
      <c r="V30" s="236"/>
    </row>
    <row r="31" spans="1:22" ht="14.1" customHeight="1">
      <c r="A31" s="236"/>
      <c r="B31" s="236"/>
      <c r="C31" s="236"/>
      <c r="D31" s="236"/>
      <c r="E31" s="236"/>
      <c r="F31" s="236"/>
      <c r="G31" s="236"/>
      <c r="H31" s="237"/>
      <c r="I31" s="237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</row>
    <row r="32" spans="1:22" ht="14.1" customHeight="1">
      <c r="A32" s="236"/>
      <c r="B32" s="236"/>
      <c r="C32" s="236"/>
      <c r="D32" s="236"/>
      <c r="E32" s="236"/>
      <c r="F32" s="236"/>
      <c r="G32" s="236"/>
      <c r="H32" s="237"/>
      <c r="I32" s="237"/>
      <c r="J32" s="236"/>
      <c r="K32" s="236"/>
      <c r="L32" s="236"/>
      <c r="M32" s="236"/>
      <c r="N32" s="236"/>
      <c r="O32" s="236"/>
      <c r="P32" s="236"/>
      <c r="Q32" s="236"/>
      <c r="R32" s="236"/>
      <c r="S32" s="236"/>
      <c r="T32" s="236"/>
      <c r="U32" s="236"/>
      <c r="V32" s="236"/>
    </row>
    <row r="33" spans="1:22" ht="14.1" customHeight="1">
      <c r="A33" s="236"/>
      <c r="B33" s="236"/>
      <c r="C33" s="236"/>
      <c r="D33" s="236"/>
      <c r="E33" s="236"/>
      <c r="F33" s="236"/>
      <c r="G33" s="236"/>
      <c r="H33" s="237"/>
      <c r="I33" s="237"/>
      <c r="J33" s="236"/>
      <c r="K33" s="236"/>
      <c r="L33" s="236"/>
      <c r="M33" s="236"/>
      <c r="N33" s="236"/>
      <c r="O33" s="236"/>
      <c r="P33" s="236"/>
      <c r="Q33" s="236"/>
      <c r="R33" s="236"/>
      <c r="S33" s="236"/>
      <c r="T33" s="236"/>
      <c r="U33" s="236"/>
      <c r="V33" s="236"/>
    </row>
    <row r="34" spans="1:22" ht="14.1" customHeight="1">
      <c r="A34" s="236"/>
      <c r="B34" s="236"/>
      <c r="C34" s="236"/>
      <c r="D34" s="236"/>
      <c r="E34" s="236"/>
      <c r="F34" s="236"/>
      <c r="G34" s="236"/>
      <c r="H34" s="237"/>
      <c r="I34" s="237"/>
      <c r="J34" s="236"/>
      <c r="K34" s="236"/>
      <c r="L34" s="236"/>
      <c r="M34" s="236"/>
      <c r="N34" s="236"/>
      <c r="O34" s="236"/>
      <c r="P34" s="236"/>
      <c r="Q34" s="236"/>
      <c r="R34" s="236"/>
      <c r="S34" s="236"/>
      <c r="T34" s="236"/>
      <c r="U34" s="236"/>
      <c r="V34" s="236"/>
    </row>
    <row r="35" spans="1:22" ht="14.1" customHeight="1">
      <c r="A35" s="236"/>
      <c r="B35" s="236"/>
      <c r="C35" s="236"/>
      <c r="D35" s="236"/>
      <c r="E35" s="236"/>
      <c r="F35" s="236"/>
      <c r="G35" s="236"/>
      <c r="H35" s="237"/>
      <c r="I35" s="237"/>
      <c r="J35" s="236"/>
      <c r="K35" s="236"/>
      <c r="L35" s="236"/>
      <c r="M35" s="236"/>
      <c r="N35" s="236"/>
      <c r="O35" s="236"/>
      <c r="P35" s="236"/>
      <c r="Q35" s="236"/>
      <c r="R35" s="236"/>
      <c r="S35" s="236"/>
      <c r="T35" s="236"/>
      <c r="U35" s="236"/>
      <c r="V35" s="236"/>
    </row>
    <row r="36" spans="1:22" ht="14.1" customHeight="1">
      <c r="A36" s="236"/>
      <c r="B36" s="236"/>
      <c r="C36" s="236"/>
      <c r="D36" s="236"/>
      <c r="E36" s="236"/>
      <c r="F36" s="236"/>
      <c r="G36" s="236"/>
      <c r="H36" s="237"/>
      <c r="I36" s="237"/>
      <c r="J36" s="236"/>
      <c r="K36" s="236"/>
      <c r="L36" s="236"/>
      <c r="M36" s="236"/>
      <c r="N36" s="236"/>
      <c r="O36" s="236"/>
      <c r="P36" s="236"/>
      <c r="Q36" s="236"/>
      <c r="R36" s="236"/>
      <c r="S36" s="236"/>
      <c r="T36" s="236"/>
      <c r="U36" s="236"/>
      <c r="V36" s="236"/>
    </row>
    <row r="37" spans="1:22" ht="14.1" customHeight="1">
      <c r="A37" s="236"/>
      <c r="B37" s="236"/>
      <c r="C37" s="236"/>
      <c r="D37" s="236"/>
      <c r="E37" s="236"/>
      <c r="F37" s="236"/>
      <c r="G37" s="236"/>
      <c r="H37" s="237"/>
      <c r="I37" s="237"/>
      <c r="J37" s="236"/>
      <c r="K37" s="236"/>
      <c r="L37" s="236"/>
      <c r="M37" s="236"/>
      <c r="N37" s="236"/>
      <c r="O37" s="236"/>
      <c r="P37" s="236"/>
      <c r="Q37" s="236"/>
      <c r="R37" s="236"/>
      <c r="S37" s="236"/>
      <c r="T37" s="236"/>
      <c r="U37" s="236"/>
      <c r="V37" s="236"/>
    </row>
    <row r="38" spans="1:22" ht="14.1" customHeight="1"/>
    <row r="39" spans="1:22" ht="14.1" customHeight="1"/>
    <row r="40" spans="1:22" ht="20.100000000000001" customHeight="1">
      <c r="A40" s="68" t="s">
        <v>256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</row>
    <row r="41" spans="1:22">
      <c r="A41" s="235"/>
    </row>
    <row r="42" spans="1:22" ht="20.100000000000001" customHeight="1">
      <c r="A42" s="234" t="s">
        <v>255</v>
      </c>
      <c r="B42" s="291" t="s">
        <v>168</v>
      </c>
      <c r="C42" s="292"/>
      <c r="D42" s="293" t="s">
        <v>200</v>
      </c>
      <c r="E42" s="294"/>
      <c r="F42" s="295" t="s">
        <v>174</v>
      </c>
      <c r="G42" s="294"/>
    </row>
    <row r="43" spans="1:22" ht="14.1" customHeight="1">
      <c r="A43" s="233" t="s">
        <v>254</v>
      </c>
      <c r="B43" s="157">
        <v>1465.7899070000001</v>
      </c>
      <c r="C43" s="228">
        <f t="shared" ref="C43:C48" si="0">B43/SUM($B$43:$B$48)</f>
        <v>0.1893309145199113</v>
      </c>
      <c r="D43" s="157">
        <v>1436.21533</v>
      </c>
      <c r="E43" s="228">
        <f t="shared" ref="E43:E48" si="1">D43/SUM($D$43:$D$48)</f>
        <v>0.15887603525766864</v>
      </c>
      <c r="F43" s="157">
        <f t="shared" ref="F43:F49" si="2">B43+D43</f>
        <v>2902.0052370000003</v>
      </c>
      <c r="G43" s="228">
        <f t="shared" ref="G43:G48" si="3">F43/SUM($F$43:$F$48)</f>
        <v>0.17292578682505494</v>
      </c>
    </row>
    <row r="44" spans="1:22" ht="14.1" customHeight="1">
      <c r="A44" s="233" t="s">
        <v>253</v>
      </c>
      <c r="B44" s="90">
        <v>1626.8225179999999</v>
      </c>
      <c r="C44" s="226">
        <f t="shared" si="0"/>
        <v>0.21013092914858283</v>
      </c>
      <c r="D44" s="90">
        <v>1699.1765480000001</v>
      </c>
      <c r="E44" s="226">
        <f t="shared" si="1"/>
        <v>0.18796515223734014</v>
      </c>
      <c r="F44" s="90">
        <f t="shared" si="2"/>
        <v>3325.9990660000003</v>
      </c>
      <c r="G44" s="226">
        <f t="shared" si="3"/>
        <v>0.19819089164085055</v>
      </c>
    </row>
    <row r="45" spans="1:22" ht="14.1" customHeight="1">
      <c r="A45" s="233" t="s">
        <v>252</v>
      </c>
      <c r="B45" s="90">
        <v>1780.254987</v>
      </c>
      <c r="C45" s="226">
        <f t="shared" si="0"/>
        <v>0.22994926023006296</v>
      </c>
      <c r="D45" s="90">
        <v>1947.8357870000002</v>
      </c>
      <c r="E45" s="226">
        <f t="shared" si="1"/>
        <v>0.21547216542491629</v>
      </c>
      <c r="F45" s="90">
        <f t="shared" si="2"/>
        <v>3728.0907740000002</v>
      </c>
      <c r="G45" s="226">
        <f t="shared" si="3"/>
        <v>0.2221508845778758</v>
      </c>
    </row>
    <row r="46" spans="1:22" ht="14.1" customHeight="1">
      <c r="A46" s="233" t="s">
        <v>251</v>
      </c>
      <c r="B46" s="90">
        <v>1348.5553059999997</v>
      </c>
      <c r="C46" s="226">
        <f t="shared" si="0"/>
        <v>0.17418813442932157</v>
      </c>
      <c r="D46" s="90">
        <v>1627.1973490000003</v>
      </c>
      <c r="E46" s="226">
        <f t="shared" si="1"/>
        <v>0.18000271824901701</v>
      </c>
      <c r="F46" s="90">
        <f t="shared" si="2"/>
        <v>2975.7526550000002</v>
      </c>
      <c r="G46" s="226">
        <f t="shared" si="3"/>
        <v>0.17732027589122551</v>
      </c>
    </row>
    <row r="47" spans="1:22" ht="14.1" customHeight="1">
      <c r="A47" s="233" t="s">
        <v>250</v>
      </c>
      <c r="B47" s="90">
        <v>962.91701</v>
      </c>
      <c r="C47" s="226">
        <f t="shared" si="0"/>
        <v>0.12437659533569061</v>
      </c>
      <c r="D47" s="90">
        <v>1235.900167</v>
      </c>
      <c r="E47" s="226">
        <f t="shared" si="1"/>
        <v>0.13671690755957225</v>
      </c>
      <c r="F47" s="90">
        <f t="shared" si="2"/>
        <v>2198.8171769999999</v>
      </c>
      <c r="G47" s="226">
        <f t="shared" si="3"/>
        <v>0.13102395046338472</v>
      </c>
    </row>
    <row r="48" spans="1:22" ht="14.1" customHeight="1">
      <c r="A48" s="233" t="s">
        <v>249</v>
      </c>
      <c r="B48" s="90">
        <v>557.60727899999995</v>
      </c>
      <c r="C48" s="226">
        <f t="shared" si="0"/>
        <v>7.2024166336430717E-2</v>
      </c>
      <c r="D48" s="90">
        <v>1093.5235769999999</v>
      </c>
      <c r="E48" s="226">
        <f t="shared" si="1"/>
        <v>0.12096702127148573</v>
      </c>
      <c r="F48" s="90">
        <f t="shared" si="2"/>
        <v>1651.1308559999998</v>
      </c>
      <c r="G48" s="226">
        <f t="shared" si="3"/>
        <v>9.8388210601608378E-2</v>
      </c>
    </row>
    <row r="49" spans="1:22" ht="14.1" customHeight="1">
      <c r="A49" s="221" t="s">
        <v>127</v>
      </c>
      <c r="B49" s="218">
        <f>SUM(B43:B48)</f>
        <v>7741.9470069999998</v>
      </c>
      <c r="C49" s="232"/>
      <c r="D49" s="218">
        <f>SUM(D43:D48)</f>
        <v>9039.8487580000001</v>
      </c>
      <c r="E49" s="232"/>
      <c r="F49" s="218">
        <f t="shared" si="2"/>
        <v>16781.795764999999</v>
      </c>
      <c r="G49" s="231"/>
    </row>
    <row r="50" spans="1:22" ht="14.1" customHeight="1"/>
    <row r="51" spans="1:22" ht="20.100000000000001" customHeight="1">
      <c r="A51" s="230" t="s">
        <v>248</v>
      </c>
      <c r="B51" s="291" t="s">
        <v>168</v>
      </c>
      <c r="C51" s="292"/>
      <c r="D51" s="293" t="s">
        <v>200</v>
      </c>
      <c r="E51" s="294"/>
      <c r="F51" s="295" t="s">
        <v>174</v>
      </c>
      <c r="G51" s="294"/>
    </row>
    <row r="52" spans="1:22" ht="14.1" customHeight="1">
      <c r="A52" s="229" t="s">
        <v>247</v>
      </c>
      <c r="B52" s="81">
        <v>15.822471</v>
      </c>
      <c r="C52" s="228">
        <f t="shared" ref="C52:C59" si="4">B52/SUM($B$52:$B$59)</f>
        <v>2.5206428241217669E-3</v>
      </c>
      <c r="D52" s="81">
        <v>0</v>
      </c>
      <c r="E52" s="228">
        <f t="shared" ref="E52:E59" si="5">D52/SUM($D$52:$D$59)</f>
        <v>0</v>
      </c>
      <c r="F52" s="81">
        <f t="shared" ref="F52:F60" si="6">B52+D52</f>
        <v>15.822471</v>
      </c>
      <c r="G52" s="228">
        <f t="shared" ref="G52:G59" si="7">F52/SUM($F$52:$F$59)</f>
        <v>1.140457683165109E-3</v>
      </c>
    </row>
    <row r="53" spans="1:22" ht="14.1" customHeight="1">
      <c r="A53" s="227" t="s">
        <v>246</v>
      </c>
      <c r="B53" s="79">
        <v>306.21252199999998</v>
      </c>
      <c r="C53" s="226">
        <f t="shared" si="4"/>
        <v>4.8782038926507031E-2</v>
      </c>
      <c r="D53" s="79">
        <v>95.046146000000007</v>
      </c>
      <c r="E53" s="226">
        <f t="shared" si="5"/>
        <v>1.2511614115102359E-2</v>
      </c>
      <c r="F53" s="79">
        <f t="shared" si="6"/>
        <v>401.258668</v>
      </c>
      <c r="G53" s="226">
        <f t="shared" si="7"/>
        <v>2.8922064755700781E-2</v>
      </c>
    </row>
    <row r="54" spans="1:22" ht="14.1" customHeight="1">
      <c r="A54" s="227" t="s">
        <v>245</v>
      </c>
      <c r="B54" s="79">
        <v>589.68861299999992</v>
      </c>
      <c r="C54" s="226">
        <f t="shared" si="4"/>
        <v>9.3941987368772392E-2</v>
      </c>
      <c r="D54" s="79">
        <v>415.77319900000003</v>
      </c>
      <c r="E54" s="226">
        <f t="shared" si="5"/>
        <v>5.4731244182059331E-2</v>
      </c>
      <c r="F54" s="79">
        <f t="shared" si="6"/>
        <v>1005.461812</v>
      </c>
      <c r="G54" s="226">
        <f t="shared" si="7"/>
        <v>7.2472033516415513E-2</v>
      </c>
    </row>
    <row r="55" spans="1:22" ht="14.1" customHeight="1">
      <c r="A55" s="227" t="s">
        <v>244</v>
      </c>
      <c r="B55" s="79">
        <v>864.90690499999994</v>
      </c>
      <c r="C55" s="226">
        <f t="shared" si="4"/>
        <v>0.13778640413508211</v>
      </c>
      <c r="D55" s="79">
        <v>1087.8563749999998</v>
      </c>
      <c r="E55" s="226">
        <f t="shared" si="5"/>
        <v>0.14320243112912839</v>
      </c>
      <c r="F55" s="79">
        <f t="shared" si="6"/>
        <v>1952.7632799999997</v>
      </c>
      <c r="G55" s="226">
        <f t="shared" si="7"/>
        <v>0.14075196510574731</v>
      </c>
    </row>
    <row r="56" spans="1:22" ht="14.1" customHeight="1">
      <c r="A56" s="227" t="s">
        <v>243</v>
      </c>
      <c r="B56" s="79">
        <v>740.90024900000003</v>
      </c>
      <c r="C56" s="226">
        <f t="shared" si="4"/>
        <v>0.11803117831796819</v>
      </c>
      <c r="D56" s="79">
        <v>2108.8569850000003</v>
      </c>
      <c r="E56" s="226">
        <f t="shared" si="5"/>
        <v>0.27760415262138255</v>
      </c>
      <c r="F56" s="79">
        <f t="shared" si="6"/>
        <v>2849.7572340000006</v>
      </c>
      <c r="G56" s="226">
        <f t="shared" si="7"/>
        <v>0.20540581383720977</v>
      </c>
    </row>
    <row r="57" spans="1:22" ht="14.1" customHeight="1">
      <c r="A57" s="227" t="s">
        <v>242</v>
      </c>
      <c r="B57" s="79">
        <v>1206.021424</v>
      </c>
      <c r="C57" s="226">
        <f t="shared" si="4"/>
        <v>0.1921286029307758</v>
      </c>
      <c r="D57" s="79">
        <v>175.52694099999999</v>
      </c>
      <c r="E57" s="226">
        <f t="shared" si="5"/>
        <v>2.3105885351693677E-2</v>
      </c>
      <c r="F57" s="79">
        <f t="shared" si="6"/>
        <v>1381.5483650000001</v>
      </c>
      <c r="G57" s="226">
        <f t="shared" si="7"/>
        <v>9.9579733628738801E-2</v>
      </c>
    </row>
    <row r="58" spans="1:22" ht="14.1" customHeight="1">
      <c r="A58" s="227" t="s">
        <v>241</v>
      </c>
      <c r="B58" s="79">
        <v>1458.2608439999999</v>
      </c>
      <c r="C58" s="226">
        <f t="shared" si="4"/>
        <v>0.23231230647389725</v>
      </c>
      <c r="D58" s="79">
        <v>2043.401687</v>
      </c>
      <c r="E58" s="226">
        <f t="shared" si="5"/>
        <v>0.2689877966213714</v>
      </c>
      <c r="F58" s="79">
        <f t="shared" si="6"/>
        <v>3501.6625309999999</v>
      </c>
      <c r="G58" s="226">
        <f t="shared" si="7"/>
        <v>0.25239407532049396</v>
      </c>
      <c r="N58" s="225"/>
      <c r="O58" s="225"/>
      <c r="P58" s="225"/>
      <c r="Q58" s="225"/>
      <c r="R58" s="225"/>
      <c r="S58" s="225"/>
      <c r="T58" s="225"/>
      <c r="U58" s="225"/>
      <c r="V58" s="225"/>
    </row>
    <row r="59" spans="1:22" ht="14.1" customHeight="1">
      <c r="A59" s="224" t="s">
        <v>240</v>
      </c>
      <c r="B59" s="115">
        <v>1095.3440719999999</v>
      </c>
      <c r="C59" s="222">
        <f t="shared" si="4"/>
        <v>0.17449683902287549</v>
      </c>
      <c r="D59" s="223">
        <v>1670.1720930000001</v>
      </c>
      <c r="E59" s="222">
        <f t="shared" si="5"/>
        <v>0.21985687597926221</v>
      </c>
      <c r="F59" s="223">
        <f t="shared" si="6"/>
        <v>2765.516165</v>
      </c>
      <c r="G59" s="222">
        <f t="shared" si="7"/>
        <v>0.19933385615252872</v>
      </c>
      <c r="N59" s="9"/>
      <c r="O59" s="9"/>
      <c r="P59" s="9"/>
      <c r="Q59" s="9"/>
      <c r="R59" s="9"/>
      <c r="S59" s="9"/>
      <c r="T59" s="9"/>
      <c r="U59" s="9"/>
      <c r="V59" s="9"/>
    </row>
    <row r="60" spans="1:22" ht="14.1" customHeight="1">
      <c r="A60" s="221" t="s">
        <v>127</v>
      </c>
      <c r="B60" s="220">
        <f>SUM(B52:B59)</f>
        <v>6277.1570999999994</v>
      </c>
      <c r="C60" s="218"/>
      <c r="D60" s="218">
        <f>SUM(D52:D59)</f>
        <v>7596.6334260000012</v>
      </c>
      <c r="E60" s="219"/>
      <c r="F60" s="218">
        <f t="shared" si="6"/>
        <v>13873.790526000001</v>
      </c>
      <c r="G60" s="217"/>
    </row>
    <row r="61" spans="1:22" ht="14.1" customHeight="1">
      <c r="A61" s="216"/>
      <c r="B61" s="43"/>
      <c r="C61" s="210"/>
      <c r="D61" s="210"/>
      <c r="E61" s="211"/>
      <c r="F61" s="210"/>
      <c r="G61" s="215"/>
    </row>
    <row r="62" spans="1:22" ht="20.100000000000001" customHeight="1">
      <c r="A62" s="214" t="s">
        <v>239</v>
      </c>
      <c r="B62" s="213" t="s">
        <v>127</v>
      </c>
      <c r="C62" s="212" t="s">
        <v>178</v>
      </c>
      <c r="D62" s="210"/>
      <c r="E62" s="211"/>
      <c r="F62" s="210"/>
      <c r="G62" s="209"/>
      <c r="I62" s="179"/>
      <c r="J62" s="179"/>
      <c r="K62" s="179"/>
      <c r="L62" s="179"/>
      <c r="M62" s="179"/>
      <c r="N62" s="179"/>
      <c r="O62" s="2"/>
      <c r="P62" s="2"/>
    </row>
    <row r="63" spans="1:22" ht="14.1" customHeight="1">
      <c r="A63" s="208" t="s">
        <v>238</v>
      </c>
      <c r="B63" s="207">
        <v>15336.619480000001</v>
      </c>
      <c r="C63" s="206">
        <f>B63/SUM($B$63:$B$64)</f>
        <v>0.91388428824513424</v>
      </c>
      <c r="D63" s="43"/>
      <c r="E63" s="200"/>
      <c r="F63" s="43"/>
      <c r="G63" s="199"/>
      <c r="I63" s="179"/>
      <c r="J63" s="179"/>
      <c r="K63" s="179"/>
      <c r="L63" s="179"/>
      <c r="M63" s="179"/>
      <c r="N63" s="179"/>
      <c r="O63" s="179"/>
      <c r="P63" s="178"/>
    </row>
    <row r="64" spans="1:22" ht="14.1" customHeight="1">
      <c r="A64" s="205" t="s">
        <v>237</v>
      </c>
      <c r="B64" s="204">
        <v>1445.1762869999998</v>
      </c>
      <c r="C64" s="203">
        <f>B64/SUM($B$63:$B$64)</f>
        <v>8.6115711754865848E-2</v>
      </c>
      <c r="D64" s="43"/>
      <c r="E64" s="200"/>
      <c r="F64" s="43"/>
      <c r="G64" s="199"/>
    </row>
    <row r="65" spans="1:22" ht="14.1" customHeight="1">
      <c r="A65" s="202"/>
      <c r="B65" s="139"/>
      <c r="C65" s="201"/>
      <c r="D65" s="43"/>
      <c r="E65" s="200"/>
      <c r="F65" s="43"/>
      <c r="G65" s="199"/>
    </row>
    <row r="66" spans="1:22" ht="14.1" customHeight="1">
      <c r="A66" s="202"/>
      <c r="B66" s="139"/>
      <c r="C66" s="201"/>
      <c r="D66" s="43"/>
      <c r="E66" s="200"/>
      <c r="F66" s="43"/>
      <c r="G66" s="199"/>
    </row>
    <row r="67" spans="1:22" ht="20.100000000000001" customHeight="1">
      <c r="A67" s="296" t="s">
        <v>236</v>
      </c>
      <c r="B67" s="296"/>
      <c r="C67" s="296"/>
      <c r="D67" s="296"/>
      <c r="E67" s="296"/>
      <c r="F67" s="296"/>
      <c r="G67" s="296"/>
      <c r="H67" s="296"/>
      <c r="I67" s="296"/>
      <c r="J67" s="296"/>
      <c r="K67" s="296"/>
      <c r="L67" s="296"/>
      <c r="M67" s="296"/>
      <c r="N67" s="296"/>
      <c r="O67" s="296"/>
      <c r="P67" s="296"/>
      <c r="Q67" s="296"/>
      <c r="R67" s="296"/>
      <c r="S67" s="296"/>
      <c r="T67" s="296"/>
      <c r="U67" s="296"/>
      <c r="V67" s="296"/>
    </row>
    <row r="68" spans="1:22" ht="14.45" customHeight="1"/>
    <row r="69" spans="1:22" ht="20.100000000000001" customHeight="1">
      <c r="A69" s="74" t="s">
        <v>235</v>
      </c>
      <c r="B69" s="297" t="s">
        <v>107</v>
      </c>
      <c r="C69" s="297"/>
      <c r="D69" s="297" t="s">
        <v>234</v>
      </c>
      <c r="E69" s="297"/>
      <c r="G69" s="298" t="s">
        <v>233</v>
      </c>
      <c r="H69" s="299"/>
      <c r="I69" s="300"/>
      <c r="M69" s="198"/>
      <c r="N69" s="198"/>
      <c r="O69" s="198"/>
    </row>
    <row r="70" spans="1:22" ht="14.45" customHeight="1">
      <c r="A70" s="197"/>
      <c r="B70" s="196">
        <v>2009</v>
      </c>
      <c r="C70" s="196" t="s">
        <v>178</v>
      </c>
      <c r="D70" s="196">
        <v>2009</v>
      </c>
      <c r="E70" s="196" t="s">
        <v>178</v>
      </c>
      <c r="G70" s="301" t="s">
        <v>232</v>
      </c>
      <c r="H70" s="302"/>
      <c r="I70" s="191">
        <v>5654.9010799999996</v>
      </c>
    </row>
    <row r="71" spans="1:22" ht="22.7" customHeight="1">
      <c r="A71" s="187" t="s">
        <v>174</v>
      </c>
      <c r="B71" s="194">
        <v>8056.3537249999999</v>
      </c>
      <c r="C71" s="195"/>
      <c r="D71" s="194">
        <v>16679.795707999998</v>
      </c>
      <c r="E71" s="193"/>
      <c r="G71" s="303" t="s">
        <v>231</v>
      </c>
      <c r="H71" s="304"/>
      <c r="I71" s="191">
        <v>5797.2041660000004</v>
      </c>
    </row>
    <row r="72" spans="1:22" ht="22.7" customHeight="1">
      <c r="A72" s="192" t="s">
        <v>230</v>
      </c>
      <c r="B72" s="79">
        <v>3287.4371140000003</v>
      </c>
      <c r="C72" s="144">
        <f t="shared" ref="C72:C79" si="8">SUM(B72/$B$71)</f>
        <v>0.40805521036131026</v>
      </c>
      <c r="D72" s="184">
        <v>3287.4371140000003</v>
      </c>
      <c r="E72" s="144">
        <f t="shared" ref="E72:E79" si="9">SUM(D72/$D$71)</f>
        <v>0.19709096991057709</v>
      </c>
      <c r="G72" s="303" t="s">
        <v>229</v>
      </c>
      <c r="H72" s="307"/>
      <c r="I72" s="191">
        <v>960.32737899999984</v>
      </c>
    </row>
    <row r="73" spans="1:22" ht="22.7" customHeight="1">
      <c r="A73" s="185" t="s">
        <v>228</v>
      </c>
      <c r="B73" s="79">
        <v>1287.0054230000001</v>
      </c>
      <c r="C73" s="144">
        <f t="shared" si="8"/>
        <v>0.15975036187974728</v>
      </c>
      <c r="D73" s="184">
        <v>1287.0054230000001</v>
      </c>
      <c r="E73" s="144">
        <f t="shared" si="9"/>
        <v>7.7159543529824168E-2</v>
      </c>
      <c r="G73" s="308" t="s">
        <v>227</v>
      </c>
      <c r="H73" s="309"/>
      <c r="I73" s="190">
        <v>1467.357906</v>
      </c>
    </row>
    <row r="74" spans="1:22" ht="22.7" customHeight="1">
      <c r="A74" s="189" t="s">
        <v>226</v>
      </c>
      <c r="B74" s="79">
        <v>2000.4316900000001</v>
      </c>
      <c r="C74" s="144">
        <f t="shared" si="8"/>
        <v>0.2483048483574373</v>
      </c>
      <c r="D74" s="184">
        <v>2000.4316900000001</v>
      </c>
      <c r="E74" s="144">
        <f t="shared" si="9"/>
        <v>0.11993142632080014</v>
      </c>
      <c r="H74" s="7"/>
      <c r="I74" s="188"/>
      <c r="J74" s="19"/>
      <c r="K74" s="19"/>
    </row>
    <row r="75" spans="1:22">
      <c r="A75" s="187" t="s">
        <v>225</v>
      </c>
      <c r="B75" s="79">
        <v>311.88136499999996</v>
      </c>
      <c r="C75" s="144">
        <f t="shared" si="8"/>
        <v>3.8712471627479338E-2</v>
      </c>
      <c r="D75" s="184">
        <v>771.820517</v>
      </c>
      <c r="E75" s="144">
        <f t="shared" si="9"/>
        <v>4.6272779985537707E-2</v>
      </c>
      <c r="G75" s="310" t="s">
        <v>224</v>
      </c>
      <c r="H75" s="311"/>
      <c r="I75" s="312"/>
      <c r="J75" s="19"/>
      <c r="K75" s="19"/>
    </row>
    <row r="76" spans="1:22">
      <c r="A76" s="187" t="s">
        <v>223</v>
      </c>
      <c r="B76" s="79">
        <v>4457.0352459999995</v>
      </c>
      <c r="C76" s="144">
        <f t="shared" si="8"/>
        <v>0.55323231801121042</v>
      </c>
      <c r="D76" s="184">
        <v>12620.538078</v>
      </c>
      <c r="E76" s="144">
        <f t="shared" si="9"/>
        <v>0.75663625016383806</v>
      </c>
      <c r="G76" s="313" t="s">
        <v>177</v>
      </c>
      <c r="H76" s="314"/>
      <c r="I76" s="183">
        <v>343.66990199999998</v>
      </c>
      <c r="J76" s="19"/>
      <c r="K76" s="19"/>
    </row>
    <row r="77" spans="1:22">
      <c r="A77" s="185" t="s">
        <v>222</v>
      </c>
      <c r="B77" s="79">
        <v>1764.845949</v>
      </c>
      <c r="C77" s="144">
        <f t="shared" si="8"/>
        <v>0.21906261929927859</v>
      </c>
      <c r="D77" s="184">
        <v>3608.7737609999999</v>
      </c>
      <c r="E77" s="144">
        <f t="shared" si="9"/>
        <v>0.21635599285362664</v>
      </c>
      <c r="G77" s="313" t="s">
        <v>176</v>
      </c>
      <c r="H77" s="314"/>
      <c r="I77" s="186">
        <v>1423.0501159999999</v>
      </c>
      <c r="J77" s="19"/>
      <c r="K77" s="19"/>
    </row>
    <row r="78" spans="1:22">
      <c r="A78" s="185" t="s">
        <v>221</v>
      </c>
      <c r="B78" s="79">
        <v>1643.136849</v>
      </c>
      <c r="C78" s="144">
        <f t="shared" si="8"/>
        <v>0.20395540030735182</v>
      </c>
      <c r="D78" s="184">
        <v>6298.759755</v>
      </c>
      <c r="E78" s="144">
        <f t="shared" si="9"/>
        <v>0.3776281115948546</v>
      </c>
      <c r="G78" s="313" t="s">
        <v>220</v>
      </c>
      <c r="H78" s="314"/>
      <c r="I78" s="183">
        <v>1067.977003</v>
      </c>
      <c r="J78" s="19"/>
      <c r="K78" s="19"/>
    </row>
    <row r="79" spans="1:22">
      <c r="A79" s="182" t="s">
        <v>219</v>
      </c>
      <c r="B79" s="115">
        <v>1049.052449</v>
      </c>
      <c r="C79" s="141">
        <f t="shared" si="8"/>
        <v>0.13021429852870567</v>
      </c>
      <c r="D79" s="181">
        <v>2713.0045609999997</v>
      </c>
      <c r="E79" s="141">
        <f t="shared" si="9"/>
        <v>0.16265214565540409</v>
      </c>
      <c r="G79" s="315" t="s">
        <v>218</v>
      </c>
      <c r="H79" s="316"/>
      <c r="I79" s="180">
        <v>452.740093</v>
      </c>
      <c r="J79" s="19"/>
      <c r="K79" s="19"/>
    </row>
    <row r="80" spans="1:22" ht="14.1" customHeight="1"/>
    <row r="81" spans="1:22" ht="14.1" customHeight="1">
      <c r="A81" s="179"/>
      <c r="B81" s="178"/>
      <c r="C81" s="9"/>
      <c r="D81" s="9"/>
      <c r="E81" s="9"/>
      <c r="F81" s="2"/>
      <c r="G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14.1" customHeight="1">
      <c r="A82" s="42"/>
      <c r="B82" s="129"/>
    </row>
    <row r="83" spans="1:22" ht="14.1" customHeight="1">
      <c r="A83" s="42"/>
      <c r="B83" s="129"/>
    </row>
    <row r="84" spans="1:22" ht="14.1" customHeight="1">
      <c r="A84" s="42"/>
      <c r="B84" s="129"/>
    </row>
    <row r="85" spans="1:22" ht="14.1" customHeight="1"/>
    <row r="86" spans="1:22" ht="20.100000000000001" customHeight="1">
      <c r="A86" s="177" t="s">
        <v>217</v>
      </c>
      <c r="B86" s="176"/>
    </row>
    <row r="87" spans="1:22" ht="22.7" customHeight="1">
      <c r="A87" s="80" t="s">
        <v>174</v>
      </c>
      <c r="B87" s="175">
        <f>SUM(B88:B92)</f>
        <v>4477.4878950000002</v>
      </c>
    </row>
    <row r="88" spans="1:22">
      <c r="A88" s="80" t="s">
        <v>216</v>
      </c>
      <c r="B88" s="174">
        <v>2017.9410309999998</v>
      </c>
    </row>
    <row r="89" spans="1:22">
      <c r="A89" s="80" t="s">
        <v>215</v>
      </c>
      <c r="B89" s="174">
        <v>1273.2652399999999</v>
      </c>
    </row>
    <row r="90" spans="1:22">
      <c r="A90" s="80" t="s">
        <v>214</v>
      </c>
      <c r="B90" s="174">
        <v>789.11061199999995</v>
      </c>
    </row>
    <row r="91" spans="1:22">
      <c r="A91" s="80" t="s">
        <v>213</v>
      </c>
      <c r="B91" s="174">
        <v>304.81284099999999</v>
      </c>
    </row>
    <row r="92" spans="1:22">
      <c r="A92" s="63" t="s">
        <v>212</v>
      </c>
      <c r="B92" s="174">
        <v>92.358170999999999</v>
      </c>
    </row>
    <row r="96" spans="1:22" ht="20.100000000000001" customHeight="1">
      <c r="A96" s="68" t="s">
        <v>211</v>
      </c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</row>
    <row r="97" spans="1:8" ht="14.1" customHeight="1">
      <c r="F97" s="173"/>
      <c r="G97" s="173"/>
      <c r="H97" s="172"/>
    </row>
    <row r="98" spans="1:8" ht="20.100000000000001" customHeight="1">
      <c r="A98" s="278" t="s">
        <v>210</v>
      </c>
      <c r="B98" s="280" t="s">
        <v>209</v>
      </c>
      <c r="C98" s="281"/>
      <c r="D98" s="280" t="s">
        <v>127</v>
      </c>
      <c r="E98" s="281"/>
      <c r="F98" s="284" t="s">
        <v>178</v>
      </c>
    </row>
    <row r="99" spans="1:8" ht="20.100000000000001" customHeight="1">
      <c r="A99" s="279"/>
      <c r="B99" s="282"/>
      <c r="C99" s="283"/>
      <c r="D99" s="282"/>
      <c r="E99" s="283"/>
      <c r="F99" s="285"/>
    </row>
    <row r="100" spans="1:8" ht="14.1" customHeight="1">
      <c r="A100" s="158" t="s">
        <v>208</v>
      </c>
      <c r="B100" s="286">
        <v>565</v>
      </c>
      <c r="C100" s="287"/>
      <c r="D100" s="288">
        <v>786</v>
      </c>
      <c r="E100" s="289"/>
      <c r="F100" s="171">
        <f t="shared" ref="F100:F106" si="10">B100/D100</f>
        <v>0.71882951653944016</v>
      </c>
    </row>
    <row r="101" spans="1:8" ht="14.1" customHeight="1">
      <c r="A101" s="155" t="s">
        <v>207</v>
      </c>
      <c r="B101" s="317">
        <v>911</v>
      </c>
      <c r="C101" s="318"/>
      <c r="D101" s="319">
        <v>924</v>
      </c>
      <c r="E101" s="320"/>
      <c r="F101" s="170">
        <f t="shared" si="10"/>
        <v>0.98593073593073588</v>
      </c>
    </row>
    <row r="102" spans="1:8" ht="14.1" customHeight="1">
      <c r="A102" s="155" t="s">
        <v>206</v>
      </c>
      <c r="B102" s="317">
        <v>735</v>
      </c>
      <c r="C102" s="318"/>
      <c r="D102" s="319">
        <v>754</v>
      </c>
      <c r="E102" s="320"/>
      <c r="F102" s="170">
        <f t="shared" si="10"/>
        <v>0.9748010610079576</v>
      </c>
      <c r="G102" s="2"/>
    </row>
    <row r="103" spans="1:8" ht="14.1" customHeight="1">
      <c r="A103" s="155" t="s">
        <v>205</v>
      </c>
      <c r="B103" s="317">
        <v>460</v>
      </c>
      <c r="C103" s="318"/>
      <c r="D103" s="319">
        <v>524</v>
      </c>
      <c r="E103" s="320"/>
      <c r="F103" s="170">
        <f t="shared" si="10"/>
        <v>0.87786259541984735</v>
      </c>
    </row>
    <row r="104" spans="1:8" ht="14.1" customHeight="1">
      <c r="A104" s="155" t="s">
        <v>204</v>
      </c>
      <c r="B104" s="317">
        <v>913</v>
      </c>
      <c r="C104" s="318"/>
      <c r="D104" s="319">
        <v>1629</v>
      </c>
      <c r="E104" s="320"/>
      <c r="F104" s="170">
        <f t="shared" si="10"/>
        <v>0.56046654389195827</v>
      </c>
    </row>
    <row r="105" spans="1:8" ht="14.1" customHeight="1">
      <c r="A105" s="155" t="s">
        <v>203</v>
      </c>
      <c r="B105" s="317">
        <v>142</v>
      </c>
      <c r="C105" s="318"/>
      <c r="D105" s="319">
        <v>1173</v>
      </c>
      <c r="E105" s="320"/>
      <c r="F105" s="170">
        <f t="shared" si="10"/>
        <v>0.12105711849957375</v>
      </c>
    </row>
    <row r="106" spans="1:8" ht="14.1" customHeight="1">
      <c r="A106" s="152" t="s">
        <v>202</v>
      </c>
      <c r="B106" s="305">
        <v>275</v>
      </c>
      <c r="C106" s="306"/>
      <c r="D106" s="305">
        <v>10554</v>
      </c>
      <c r="E106" s="306"/>
      <c r="F106" s="169">
        <f t="shared" si="10"/>
        <v>2.605647148000758E-2</v>
      </c>
    </row>
    <row r="107" spans="1:8" ht="14.1" customHeight="1"/>
    <row r="108" spans="1:8" ht="14.1" customHeight="1"/>
    <row r="109" spans="1:8" ht="14.1" customHeight="1"/>
    <row r="110" spans="1:8" ht="14.1" customHeight="1"/>
    <row r="111" spans="1:8" ht="14.1" customHeight="1"/>
    <row r="112" spans="1:8" ht="14.1" customHeight="1"/>
    <row r="113" spans="1:7" ht="14.1" customHeight="1">
      <c r="A113" s="321" t="s">
        <v>201</v>
      </c>
      <c r="B113" s="323" t="s">
        <v>168</v>
      </c>
      <c r="C113" s="325" t="s">
        <v>200</v>
      </c>
      <c r="D113" s="327" t="s">
        <v>174</v>
      </c>
      <c r="E113" s="323" t="s">
        <v>168</v>
      </c>
      <c r="F113" s="325" t="s">
        <v>200</v>
      </c>
      <c r="G113" s="327" t="s">
        <v>174</v>
      </c>
    </row>
    <row r="114" spans="1:7" ht="27.6" customHeight="1">
      <c r="A114" s="322"/>
      <c r="B114" s="324"/>
      <c r="C114" s="326"/>
      <c r="D114" s="328"/>
      <c r="E114" s="426"/>
      <c r="F114" s="427"/>
      <c r="G114" s="328"/>
    </row>
    <row r="115" spans="1:7" ht="14.1" customHeight="1">
      <c r="A115" s="77" t="s">
        <v>199</v>
      </c>
      <c r="B115" s="168">
        <f>SUM(B116:B122)</f>
        <v>5332.1352660000002</v>
      </c>
      <c r="C115" s="168">
        <f>SUM(C116:C122)</f>
        <v>6758.1430349999991</v>
      </c>
      <c r="D115" s="167">
        <f>SUM(D116:D122)</f>
        <v>12090.278301</v>
      </c>
      <c r="E115" s="5"/>
      <c r="F115" s="4"/>
      <c r="G115" s="4"/>
    </row>
    <row r="116" spans="1:7" ht="14.1" customHeight="1">
      <c r="A116" s="80" t="s">
        <v>198</v>
      </c>
      <c r="B116" s="165">
        <v>1049.937347</v>
      </c>
      <c r="C116" s="164">
        <v>1404.7960849999999</v>
      </c>
      <c r="D116" s="166">
        <f t="shared" ref="D116:D122" si="11">SUM(B116:C116)</f>
        <v>2454.733432</v>
      </c>
      <c r="E116" s="159">
        <f t="shared" ref="E116:E122" si="12">B116/$B$115</f>
        <v>0.19690748539236327</v>
      </c>
      <c r="F116" s="159">
        <f t="shared" ref="F116:F122" si="13">C116/$C$115</f>
        <v>0.20786717264264001</v>
      </c>
      <c r="G116" s="159">
        <f t="shared" ref="G116:G122" si="14">D116/$D$115</f>
        <v>0.20303365819105804</v>
      </c>
    </row>
    <row r="117" spans="1:7" ht="14.1" customHeight="1">
      <c r="A117" s="80" t="s">
        <v>197</v>
      </c>
      <c r="B117" s="165">
        <v>406.02334600000006</v>
      </c>
      <c r="C117" s="164">
        <v>441.62097999999997</v>
      </c>
      <c r="D117" s="163">
        <f t="shared" si="11"/>
        <v>847.64432600000009</v>
      </c>
      <c r="E117" s="159">
        <f t="shared" si="12"/>
        <v>7.6146482740034827E-2</v>
      </c>
      <c r="F117" s="159">
        <f t="shared" si="13"/>
        <v>6.5346497952599197E-2</v>
      </c>
      <c r="G117" s="159">
        <f t="shared" si="14"/>
        <v>7.010957935764725E-2</v>
      </c>
    </row>
    <row r="118" spans="1:7" ht="14.1" customHeight="1">
      <c r="A118" s="80" t="s">
        <v>196</v>
      </c>
      <c r="B118" s="165">
        <v>318.27425599999998</v>
      </c>
      <c r="C118" s="164">
        <v>668.58540800000003</v>
      </c>
      <c r="D118" s="163">
        <f t="shared" si="11"/>
        <v>986.85966400000007</v>
      </c>
      <c r="E118" s="159">
        <f t="shared" si="12"/>
        <v>5.9689831582003222E-2</v>
      </c>
      <c r="F118" s="159">
        <f t="shared" si="13"/>
        <v>9.8930342926664638E-2</v>
      </c>
      <c r="G118" s="159">
        <f t="shared" si="14"/>
        <v>8.1624230595120029E-2</v>
      </c>
    </row>
    <row r="119" spans="1:7" ht="14.1" customHeight="1">
      <c r="A119" s="80" t="s">
        <v>195</v>
      </c>
      <c r="B119" s="165">
        <v>1118.878864</v>
      </c>
      <c r="C119" s="164">
        <v>1029.8812800000001</v>
      </c>
      <c r="D119" s="163">
        <f t="shared" si="11"/>
        <v>2148.7601439999999</v>
      </c>
      <c r="E119" s="159">
        <f t="shared" si="12"/>
        <v>0.20983692426830494</v>
      </c>
      <c r="F119" s="159">
        <f t="shared" si="13"/>
        <v>0.15239116346995166</v>
      </c>
      <c r="G119" s="159">
        <f t="shared" si="14"/>
        <v>0.17772627647638795</v>
      </c>
    </row>
    <row r="120" spans="1:7" ht="14.1" customHeight="1">
      <c r="A120" s="80" t="s">
        <v>194</v>
      </c>
      <c r="B120" s="165">
        <v>920.41093499999999</v>
      </c>
      <c r="C120" s="164">
        <v>1264.7458339999998</v>
      </c>
      <c r="D120" s="163">
        <f t="shared" si="11"/>
        <v>2185.1567689999997</v>
      </c>
      <c r="E120" s="159">
        <f t="shared" si="12"/>
        <v>0.17261582632176231</v>
      </c>
      <c r="F120" s="159">
        <f t="shared" si="13"/>
        <v>0.18714398725359324</v>
      </c>
      <c r="G120" s="159">
        <f t="shared" si="14"/>
        <v>0.18073668071141613</v>
      </c>
    </row>
    <row r="121" spans="1:7" ht="14.1" customHeight="1">
      <c r="A121" s="80" t="s">
        <v>193</v>
      </c>
      <c r="B121" s="165">
        <v>542.09078700000009</v>
      </c>
      <c r="C121" s="164">
        <v>972.12677200000007</v>
      </c>
      <c r="D121" s="163">
        <f t="shared" si="11"/>
        <v>1514.2175590000002</v>
      </c>
      <c r="E121" s="159">
        <f t="shared" si="12"/>
        <v>0.1016648603152672</v>
      </c>
      <c r="F121" s="159">
        <f t="shared" si="13"/>
        <v>0.14384524964408366</v>
      </c>
      <c r="G121" s="159">
        <f t="shared" si="14"/>
        <v>0.12524257269369535</v>
      </c>
    </row>
    <row r="122" spans="1:7" ht="14.1" customHeight="1">
      <c r="A122" s="63" t="s">
        <v>192</v>
      </c>
      <c r="B122" s="162">
        <v>976.51973099999998</v>
      </c>
      <c r="C122" s="161">
        <v>976.38667599999997</v>
      </c>
      <c r="D122" s="160">
        <f t="shared" si="11"/>
        <v>1952.9064069999999</v>
      </c>
      <c r="E122" s="159">
        <f t="shared" si="12"/>
        <v>0.18313858938026423</v>
      </c>
      <c r="F122" s="159">
        <f t="shared" si="13"/>
        <v>0.14447558611046771</v>
      </c>
      <c r="G122" s="159">
        <f t="shared" si="14"/>
        <v>0.16152700197467521</v>
      </c>
    </row>
    <row r="123" spans="1:7" ht="14.1" customHeight="1"/>
    <row r="124" spans="1:7" ht="14.1" customHeight="1"/>
    <row r="125" spans="1:7" ht="14.1" customHeight="1"/>
    <row r="126" spans="1:7" ht="14.1" customHeight="1"/>
    <row r="127" spans="1:7" ht="14.1" customHeight="1"/>
    <row r="128" spans="1:7" ht="14.1" customHeight="1"/>
    <row r="129" spans="1:22" ht="14.1" customHeight="1"/>
    <row r="130" spans="1:22" ht="21.4" customHeight="1">
      <c r="A130" s="68" t="s">
        <v>191</v>
      </c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7"/>
      <c r="P130" s="117"/>
      <c r="Q130" s="117"/>
      <c r="R130" s="117"/>
      <c r="S130" s="117"/>
      <c r="T130" s="117"/>
      <c r="U130" s="117"/>
      <c r="V130" s="117"/>
    </row>
    <row r="131" spans="1:22" ht="14.1" customHeight="1">
      <c r="A131" s="9"/>
      <c r="B131" s="9"/>
      <c r="C131" s="9"/>
      <c r="D131" s="9"/>
      <c r="E131" s="9"/>
      <c r="F131" s="9"/>
      <c r="G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</row>
    <row r="132" spans="1:22" ht="28.15" customHeight="1">
      <c r="A132" s="329" t="s">
        <v>190</v>
      </c>
      <c r="B132" s="330"/>
      <c r="C132" s="331"/>
    </row>
    <row r="133" spans="1:22">
      <c r="A133" s="158" t="s">
        <v>189</v>
      </c>
      <c r="B133" s="157">
        <v>4735.4430739999998</v>
      </c>
      <c r="C133" s="156">
        <f t="shared" ref="C133:C140" si="15">B133/SUM($B$133:$B$140)</f>
        <v>0.74165626944768992</v>
      </c>
    </row>
    <row r="134" spans="1:22">
      <c r="A134" s="155" t="s">
        <v>188</v>
      </c>
      <c r="B134" s="90">
        <v>644.07461400000011</v>
      </c>
      <c r="C134" s="13">
        <f t="shared" si="15"/>
        <v>0.10087376577028639</v>
      </c>
    </row>
    <row r="135" spans="1:22">
      <c r="A135" s="155" t="s">
        <v>187</v>
      </c>
      <c r="B135" s="90">
        <v>140.67946599999999</v>
      </c>
      <c r="C135" s="13">
        <f t="shared" si="15"/>
        <v>2.2032955799703303E-2</v>
      </c>
    </row>
    <row r="136" spans="1:22">
      <c r="A136" s="155" t="s">
        <v>186</v>
      </c>
      <c r="B136" s="90">
        <v>78.024921000000006</v>
      </c>
      <c r="C136" s="13">
        <f t="shared" si="15"/>
        <v>1.2220117722570416E-2</v>
      </c>
    </row>
    <row r="137" spans="1:22">
      <c r="A137" s="155" t="s">
        <v>185</v>
      </c>
      <c r="B137" s="90">
        <v>118.68187499999999</v>
      </c>
      <c r="C137" s="13">
        <f t="shared" si="15"/>
        <v>1.8587734091206405E-2</v>
      </c>
    </row>
    <row r="138" spans="1:22">
      <c r="A138" s="155" t="s">
        <v>184</v>
      </c>
      <c r="B138" s="154">
        <v>368.21741900000001</v>
      </c>
      <c r="C138" s="87">
        <f t="shared" si="15"/>
        <v>5.7669525966979655E-2</v>
      </c>
    </row>
    <row r="139" spans="1:22">
      <c r="A139" s="155" t="s">
        <v>183</v>
      </c>
      <c r="B139" s="154">
        <v>292.09189699999996</v>
      </c>
      <c r="C139" s="87">
        <f t="shared" si="15"/>
        <v>4.5746888576137255E-2</v>
      </c>
      <c r="E139" s="153"/>
    </row>
    <row r="140" spans="1:22">
      <c r="A140" s="152" t="s">
        <v>182</v>
      </c>
      <c r="B140" s="151">
        <v>7.743309</v>
      </c>
      <c r="C140" s="150">
        <f t="shared" si="15"/>
        <v>1.212742625426548E-3</v>
      </c>
    </row>
    <row r="141" spans="1:22">
      <c r="A141" s="42"/>
      <c r="B141" s="139"/>
      <c r="C141" s="39"/>
    </row>
    <row r="142" spans="1:22" ht="22.15" customHeight="1">
      <c r="A142" s="42"/>
      <c r="B142" s="139"/>
      <c r="C142" s="39"/>
      <c r="D142" s="2"/>
      <c r="E142" s="2"/>
      <c r="F142" s="2"/>
      <c r="G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</row>
    <row r="143" spans="1:22" ht="13.9" customHeight="1">
      <c r="A143" s="42"/>
      <c r="B143" s="139"/>
      <c r="C143" s="39"/>
      <c r="D143" s="2"/>
      <c r="E143" s="2"/>
      <c r="F143" s="2"/>
      <c r="G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</row>
    <row r="144" spans="1:22" ht="13.9" customHeight="1">
      <c r="A144" s="332" t="s">
        <v>181</v>
      </c>
      <c r="B144" s="334" t="s">
        <v>180</v>
      </c>
      <c r="C144" s="334" t="s">
        <v>179</v>
      </c>
      <c r="D144" s="334" t="s">
        <v>178</v>
      </c>
      <c r="F144" s="2"/>
      <c r="H144" s="7"/>
      <c r="I144" s="7"/>
      <c r="J144" s="149"/>
      <c r="K144" s="19"/>
      <c r="L144" s="19"/>
      <c r="M144" s="19"/>
      <c r="N144" s="19"/>
      <c r="O144" s="19"/>
      <c r="P144" s="19"/>
      <c r="Q144" s="19"/>
    </row>
    <row r="145" spans="1:10">
      <c r="A145" s="333"/>
      <c r="B145" s="335"/>
      <c r="C145" s="335"/>
      <c r="D145" s="335"/>
      <c r="F145" s="2"/>
      <c r="J145" s="9"/>
    </row>
    <row r="146" spans="1:10" ht="13.9" customHeight="1">
      <c r="A146" s="66" t="s">
        <v>177</v>
      </c>
      <c r="B146" s="16">
        <v>884.77223900000001</v>
      </c>
      <c r="C146" s="148">
        <v>306.71200599999997</v>
      </c>
      <c r="D146" s="147">
        <f>C146/B146</f>
        <v>0.3466564529043728</v>
      </c>
      <c r="J146" s="9"/>
    </row>
    <row r="147" spans="1:10" ht="13.9" customHeight="1">
      <c r="A147" s="80" t="s">
        <v>176</v>
      </c>
      <c r="B147" s="146">
        <v>6005.9505040000004</v>
      </c>
      <c r="C147" s="145">
        <v>979.16277500000001</v>
      </c>
      <c r="D147" s="144">
        <f>C147/B147</f>
        <v>0.16303210863091055</v>
      </c>
    </row>
    <row r="148" spans="1:10" ht="13.9" customHeight="1">
      <c r="A148" s="80" t="s">
        <v>175</v>
      </c>
      <c r="B148" s="146">
        <v>817.70536500000003</v>
      </c>
      <c r="C148" s="145">
        <v>84.506382000000002</v>
      </c>
      <c r="D148" s="144">
        <f>C148/B148</f>
        <v>0.10334575950837745</v>
      </c>
    </row>
    <row r="149" spans="1:10" ht="13.9" customHeight="1">
      <c r="A149" s="63" t="s">
        <v>174</v>
      </c>
      <c r="B149" s="143">
        <v>7708.4281069999997</v>
      </c>
      <c r="C149" s="142">
        <v>1370.381163</v>
      </c>
      <c r="D149" s="141">
        <f>C149/B149</f>
        <v>0.17777699214131104</v>
      </c>
      <c r="E149" s="140">
        <f>1-D149</f>
        <v>0.82222300785868896</v>
      </c>
      <c r="J149" s="2"/>
    </row>
    <row r="150" spans="1:10" ht="13.9" customHeight="1">
      <c r="A150" s="42"/>
      <c r="B150" s="139"/>
      <c r="C150" s="39"/>
      <c r="J150" s="2"/>
    </row>
    <row r="151" spans="1:10" ht="13.9" customHeight="1">
      <c r="A151" s="42"/>
      <c r="B151" s="139"/>
      <c r="C151" s="39"/>
      <c r="J151" s="2"/>
    </row>
    <row r="152" spans="1:10" ht="13.9" customHeight="1">
      <c r="A152" s="42"/>
      <c r="B152" s="139"/>
      <c r="C152" s="39"/>
      <c r="J152" s="2"/>
    </row>
    <row r="153" spans="1:10" ht="13.9" customHeight="1">
      <c r="A153" s="2"/>
      <c r="J153" s="2"/>
    </row>
    <row r="154" spans="1:10" ht="13.9" customHeight="1">
      <c r="A154" s="351"/>
      <c r="B154" s="353"/>
      <c r="C154" s="353"/>
      <c r="D154" s="353"/>
      <c r="E154" s="7"/>
      <c r="F154" s="336"/>
      <c r="G154" s="336"/>
      <c r="H154" s="337"/>
      <c r="I154" s="337"/>
      <c r="J154" s="346"/>
    </row>
    <row r="155" spans="1:10" ht="13.9" customHeight="1">
      <c r="A155" s="352"/>
      <c r="B155" s="353"/>
      <c r="C155" s="353"/>
      <c r="D155" s="353"/>
      <c r="E155" s="7"/>
      <c r="F155" s="336"/>
      <c r="G155" s="336"/>
      <c r="H155" s="337"/>
      <c r="I155" s="337"/>
      <c r="J155" s="346"/>
    </row>
    <row r="156" spans="1:10" ht="13.9" customHeight="1">
      <c r="A156" s="42"/>
      <c r="B156" s="137"/>
      <c r="C156" s="137"/>
      <c r="D156" s="136"/>
      <c r="E156" s="7"/>
      <c r="F156" s="42"/>
      <c r="G156" s="42"/>
      <c r="H156" s="101"/>
      <c r="I156" s="101"/>
      <c r="J156" s="57"/>
    </row>
    <row r="157" spans="1:10" ht="13.9" customHeight="1">
      <c r="A157" s="42"/>
      <c r="B157" s="137"/>
      <c r="C157" s="137"/>
      <c r="D157" s="136"/>
      <c r="E157" s="7"/>
      <c r="F157" s="42"/>
      <c r="G157" s="42"/>
      <c r="H157" s="101"/>
      <c r="I157" s="101"/>
      <c r="J157" s="57"/>
    </row>
    <row r="158" spans="1:10" ht="13.9" customHeight="1">
      <c r="A158" s="42"/>
      <c r="B158" s="137"/>
      <c r="C158" s="137"/>
      <c r="D158" s="136"/>
      <c r="E158" s="7"/>
      <c r="F158" s="347"/>
      <c r="G158" s="347"/>
      <c r="H158" s="138"/>
      <c r="I158" s="101"/>
      <c r="J158" s="57"/>
    </row>
    <row r="159" spans="1:10" ht="13.9" customHeight="1">
      <c r="A159" s="42"/>
      <c r="B159" s="138"/>
      <c r="C159" s="137"/>
      <c r="D159" s="136"/>
      <c r="E159" s="57"/>
      <c r="F159" s="7"/>
      <c r="G159" s="7"/>
      <c r="H159" s="7"/>
      <c r="I159" s="7"/>
      <c r="J159" s="7"/>
    </row>
    <row r="160" spans="1:10" ht="13.9" customHeight="1">
      <c r="A160" s="42"/>
      <c r="B160" s="8"/>
      <c r="C160" s="8"/>
      <c r="D160" s="136"/>
      <c r="E160" s="7"/>
      <c r="F160" s="7"/>
      <c r="G160" s="7"/>
      <c r="H160" s="7"/>
      <c r="I160" s="7"/>
      <c r="J160" s="7"/>
    </row>
    <row r="161" spans="1:22" ht="13.9" customHeight="1">
      <c r="A161" s="42"/>
      <c r="B161" s="8"/>
      <c r="C161" s="43"/>
      <c r="D161" s="118"/>
    </row>
    <row r="162" spans="1:22" ht="13.9" customHeight="1">
      <c r="A162" s="42"/>
      <c r="B162" s="8"/>
      <c r="C162" s="43"/>
      <c r="D162" s="118"/>
    </row>
    <row r="163" spans="1:22" ht="13.9" customHeight="1">
      <c r="A163" s="42"/>
      <c r="B163" s="8"/>
      <c r="C163" s="43"/>
      <c r="D163" s="118"/>
    </row>
    <row r="164" spans="1:22" ht="21.4" customHeight="1">
      <c r="A164" s="68" t="s">
        <v>173</v>
      </c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  <c r="L164" s="117"/>
      <c r="M164" s="117"/>
      <c r="N164" s="117"/>
      <c r="O164" s="117"/>
      <c r="P164" s="117"/>
      <c r="Q164" s="117"/>
      <c r="R164" s="117"/>
      <c r="S164" s="117"/>
      <c r="T164" s="117"/>
      <c r="U164" s="117"/>
      <c r="V164" s="117"/>
    </row>
    <row r="165" spans="1:22" ht="37.9" customHeight="1">
      <c r="A165" s="45"/>
      <c r="B165" s="8"/>
      <c r="C165" s="43"/>
      <c r="D165" s="118"/>
    </row>
    <row r="166" spans="1:22" ht="13.9" customHeight="1">
      <c r="A166" s="45"/>
      <c r="B166" s="8"/>
      <c r="C166" s="43"/>
      <c r="D166" s="118"/>
    </row>
    <row r="167" spans="1:22" ht="13.9" customHeight="1">
      <c r="A167" s="67" t="s">
        <v>172</v>
      </c>
      <c r="B167" s="128"/>
      <c r="C167" s="127"/>
      <c r="D167" s="118"/>
    </row>
    <row r="168" spans="1:22" ht="13.9" customHeight="1">
      <c r="A168" s="348" t="s">
        <v>171</v>
      </c>
      <c r="B168" s="135" t="s">
        <v>168</v>
      </c>
      <c r="C168" s="81">
        <v>114</v>
      </c>
      <c r="D168" s="118"/>
    </row>
    <row r="169" spans="1:22" ht="13.9" customHeight="1">
      <c r="A169" s="303"/>
      <c r="B169" s="134" t="s">
        <v>167</v>
      </c>
      <c r="C169" s="79">
        <v>113</v>
      </c>
      <c r="D169" s="118"/>
    </row>
    <row r="170" spans="1:22" ht="13.9" customHeight="1">
      <c r="A170" s="303" t="s">
        <v>170</v>
      </c>
      <c r="B170" s="134" t="s">
        <v>168</v>
      </c>
      <c r="C170" s="79">
        <v>625</v>
      </c>
      <c r="D170" s="118"/>
    </row>
    <row r="171" spans="1:22" ht="13.9" customHeight="1">
      <c r="A171" s="349"/>
      <c r="B171" s="134" t="s">
        <v>167</v>
      </c>
      <c r="C171" s="79">
        <v>568</v>
      </c>
      <c r="D171" s="118"/>
    </row>
    <row r="172" spans="1:22" ht="13.9" customHeight="1">
      <c r="A172" s="303" t="s">
        <v>169</v>
      </c>
      <c r="B172" s="134" t="s">
        <v>168</v>
      </c>
      <c r="C172" s="79">
        <v>116</v>
      </c>
      <c r="D172" s="118"/>
    </row>
    <row r="173" spans="1:22" ht="13.9" customHeight="1">
      <c r="A173" s="350"/>
      <c r="B173" s="133" t="s">
        <v>167</v>
      </c>
      <c r="C173" s="115">
        <v>121</v>
      </c>
      <c r="D173" s="118"/>
    </row>
    <row r="174" spans="1:22" ht="13.9" customHeight="1">
      <c r="A174" s="130"/>
      <c r="B174" s="132" t="s">
        <v>127</v>
      </c>
      <c r="C174" s="131">
        <f>SUM(C168:C173)</f>
        <v>1657</v>
      </c>
      <c r="D174" s="118"/>
    </row>
    <row r="175" spans="1:22" ht="13.9" customHeight="1">
      <c r="A175" s="130"/>
      <c r="B175" s="129"/>
      <c r="C175" s="43"/>
      <c r="D175" s="118"/>
    </row>
    <row r="176" spans="1:22" ht="13.9" customHeight="1">
      <c r="A176" s="130"/>
      <c r="B176" s="129"/>
      <c r="C176" s="43"/>
      <c r="D176" s="118"/>
    </row>
    <row r="177" spans="1:4" ht="13.9" customHeight="1">
      <c r="A177" s="45"/>
      <c r="B177" s="8"/>
      <c r="C177" s="43"/>
      <c r="D177" s="118"/>
    </row>
    <row r="178" spans="1:4" ht="13.9" customHeight="1">
      <c r="A178" s="67" t="s">
        <v>166</v>
      </c>
      <c r="B178" s="128"/>
      <c r="C178" s="127"/>
      <c r="D178" s="118"/>
    </row>
    <row r="179" spans="1:4" ht="13.9" customHeight="1">
      <c r="A179" s="80" t="s">
        <v>165</v>
      </c>
      <c r="B179" s="121"/>
      <c r="C179" s="81">
        <v>187</v>
      </c>
      <c r="D179" s="118"/>
    </row>
    <row r="180" spans="1:4" ht="13.9" customHeight="1">
      <c r="A180" s="80" t="s">
        <v>164</v>
      </c>
      <c r="B180" s="121"/>
      <c r="C180" s="79">
        <v>120</v>
      </c>
      <c r="D180" s="118"/>
    </row>
    <row r="181" spans="1:4" ht="13.9" customHeight="1">
      <c r="A181" s="80" t="s">
        <v>163</v>
      </c>
      <c r="B181" s="121"/>
      <c r="C181" s="79">
        <v>543</v>
      </c>
      <c r="D181" s="118"/>
    </row>
    <row r="182" spans="1:4" ht="13.9" customHeight="1">
      <c r="A182" s="80" t="s">
        <v>162</v>
      </c>
      <c r="B182" s="121"/>
      <c r="C182" s="79">
        <v>368</v>
      </c>
      <c r="D182" s="118"/>
    </row>
    <row r="183" spans="1:4" ht="13.9" customHeight="1">
      <c r="A183" s="63" t="s">
        <v>161</v>
      </c>
      <c r="B183" s="119"/>
      <c r="C183" s="115">
        <v>435</v>
      </c>
      <c r="D183" s="118"/>
    </row>
    <row r="184" spans="1:4" ht="13.9" customHeight="1">
      <c r="A184" s="45"/>
      <c r="B184" s="8"/>
      <c r="C184" s="43"/>
      <c r="D184" s="118"/>
    </row>
    <row r="185" spans="1:4" ht="13.9" customHeight="1">
      <c r="A185" s="67" t="s">
        <v>160</v>
      </c>
      <c r="B185" s="126"/>
      <c r="C185" s="126"/>
      <c r="D185" s="125"/>
    </row>
    <row r="186" spans="1:4" ht="13.9" customHeight="1">
      <c r="A186" s="66" t="s">
        <v>159</v>
      </c>
      <c r="B186" s="124"/>
      <c r="C186" s="123"/>
      <c r="D186" s="79">
        <v>99</v>
      </c>
    </row>
    <row r="187" spans="1:4" ht="13.9" customHeight="1">
      <c r="A187" s="80" t="s">
        <v>158</v>
      </c>
      <c r="B187" s="122"/>
      <c r="C187" s="121"/>
      <c r="D187" s="79">
        <v>190</v>
      </c>
    </row>
    <row r="188" spans="1:4" ht="13.9" customHeight="1">
      <c r="A188" s="80" t="s">
        <v>157</v>
      </c>
      <c r="B188" s="122"/>
      <c r="C188" s="121"/>
      <c r="D188" s="79">
        <v>341</v>
      </c>
    </row>
    <row r="189" spans="1:4" ht="13.9" customHeight="1">
      <c r="A189" s="80" t="s">
        <v>156</v>
      </c>
      <c r="B189" s="122"/>
      <c r="C189" s="121"/>
      <c r="D189" s="79">
        <v>792</v>
      </c>
    </row>
    <row r="190" spans="1:4" ht="13.9" customHeight="1">
      <c r="A190" s="63" t="s">
        <v>155</v>
      </c>
      <c r="B190" s="120"/>
      <c r="C190" s="119"/>
      <c r="D190" s="115">
        <v>227</v>
      </c>
    </row>
    <row r="191" spans="1:4" ht="13.9" customHeight="1"/>
    <row r="192" spans="1:4" ht="13.9" customHeight="1"/>
    <row r="193" spans="1:22" ht="13.9" customHeight="1"/>
    <row r="194" spans="1:22" ht="13.9" customHeight="1"/>
    <row r="195" spans="1:22" ht="13.9" customHeight="1"/>
    <row r="196" spans="1:22" ht="13.9" customHeight="1"/>
    <row r="197" spans="1:22" ht="13.9" customHeight="1">
      <c r="A197" s="45"/>
      <c r="B197" s="8"/>
      <c r="C197" s="43"/>
      <c r="D197" s="118"/>
    </row>
    <row r="198" spans="1:22" ht="20.100000000000001" customHeight="1">
      <c r="A198" s="20" t="s">
        <v>154</v>
      </c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117"/>
    </row>
    <row r="199" spans="1:22" ht="20.45" customHeight="1"/>
    <row r="200" spans="1:22" ht="14.45" customHeight="1">
      <c r="A200" s="358"/>
      <c r="B200" s="359"/>
      <c r="C200" s="359"/>
      <c r="D200" s="359"/>
      <c r="E200" s="359"/>
      <c r="F200" s="359"/>
      <c r="G200" s="360"/>
      <c r="H200" s="116"/>
    </row>
    <row r="201" spans="1:22" ht="13.9" customHeight="1">
      <c r="A201" s="67" t="s">
        <v>147</v>
      </c>
      <c r="B201" s="54"/>
      <c r="C201" s="54"/>
      <c r="D201" s="54"/>
      <c r="E201" s="54"/>
      <c r="F201" s="54"/>
      <c r="G201" s="53"/>
    </row>
    <row r="202" spans="1:22" ht="13.9" customHeight="1">
      <c r="A202" s="361" t="s">
        <v>153</v>
      </c>
      <c r="B202" s="362"/>
      <c r="C202" s="362"/>
      <c r="D202" s="362"/>
      <c r="E202" s="362"/>
      <c r="F202" s="363"/>
      <c r="G202" s="81">
        <v>1379</v>
      </c>
    </row>
    <row r="203" spans="1:22" ht="14.45" customHeight="1">
      <c r="A203" s="364" t="s">
        <v>152</v>
      </c>
      <c r="B203" s="365"/>
      <c r="C203" s="365"/>
      <c r="D203" s="365"/>
      <c r="E203" s="365"/>
      <c r="F203" s="366"/>
      <c r="G203" s="115">
        <v>803</v>
      </c>
    </row>
    <row r="204" spans="1:22">
      <c r="A204" s="42"/>
      <c r="B204" s="113"/>
      <c r="C204" s="113"/>
      <c r="D204" s="113"/>
      <c r="E204" s="113"/>
      <c r="F204" s="113"/>
      <c r="G204" s="113"/>
      <c r="H204" s="114"/>
    </row>
    <row r="205" spans="1:22" ht="14.45" customHeight="1">
      <c r="A205" s="42"/>
      <c r="B205" s="113"/>
      <c r="C205" s="113"/>
      <c r="D205" s="113"/>
      <c r="E205" s="113"/>
      <c r="F205" s="113"/>
      <c r="G205" s="113"/>
      <c r="H205" s="113"/>
    </row>
    <row r="207" spans="1:22">
      <c r="A207" s="338"/>
      <c r="B207" s="342"/>
      <c r="C207" s="339"/>
      <c r="J207" s="9"/>
    </row>
    <row r="208" spans="1:22" ht="15" customHeight="1">
      <c r="A208" s="278" t="s">
        <v>151</v>
      </c>
      <c r="B208" s="368" t="s">
        <v>150</v>
      </c>
      <c r="C208" s="368" t="s">
        <v>149</v>
      </c>
      <c r="J208" s="9"/>
    </row>
    <row r="209" spans="1:18">
      <c r="A209" s="367"/>
      <c r="B209" s="369"/>
      <c r="C209" s="369"/>
      <c r="J209" s="9"/>
    </row>
    <row r="210" spans="1:18">
      <c r="A210" s="367"/>
      <c r="B210" s="369"/>
      <c r="C210" s="369"/>
      <c r="D210" s="9"/>
      <c r="E210" s="9"/>
    </row>
    <row r="211" spans="1:18">
      <c r="A211" s="367"/>
      <c r="B211" s="370"/>
      <c r="C211" s="370"/>
    </row>
    <row r="212" spans="1:18">
      <c r="A212" s="279"/>
      <c r="B212" s="112">
        <v>13908</v>
      </c>
      <c r="C212" s="111">
        <v>1912</v>
      </c>
      <c r="D212" s="110">
        <f>C212/B212</f>
        <v>0.1374748346275525</v>
      </c>
      <c r="E212" s="109">
        <f>1-D212</f>
        <v>0.8625251653724475</v>
      </c>
    </row>
    <row r="213" spans="1:18">
      <c r="A213" s="108"/>
      <c r="B213" s="107"/>
      <c r="C213" s="107"/>
      <c r="D213" s="106"/>
    </row>
    <row r="214" spans="1:18">
      <c r="A214" s="338"/>
      <c r="B214" s="339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4.45" customHeight="1">
      <c r="A215" s="340" t="s">
        <v>148</v>
      </c>
      <c r="B215" s="341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105">
        <v>2007</v>
      </c>
      <c r="B216" s="104">
        <v>265</v>
      </c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105">
        <v>2008</v>
      </c>
      <c r="B217" s="104">
        <v>271</v>
      </c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105">
        <v>2009</v>
      </c>
      <c r="B218" s="104">
        <v>243</v>
      </c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105">
        <v>2010</v>
      </c>
      <c r="B219" s="104">
        <v>330</v>
      </c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105">
        <v>2011</v>
      </c>
      <c r="B220" s="104">
        <v>298</v>
      </c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338"/>
      <c r="B222" s="342"/>
      <c r="C222" s="342"/>
      <c r="D222" s="342"/>
      <c r="E222" s="342"/>
      <c r="F222" s="339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4.45" customHeight="1">
      <c r="A223" s="343" t="s">
        <v>147</v>
      </c>
      <c r="B223" s="344"/>
      <c r="C223" s="344"/>
      <c r="D223" s="344"/>
      <c r="E223" s="345"/>
      <c r="F223" s="7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4.45" customHeight="1">
      <c r="A224" s="354" t="s">
        <v>146</v>
      </c>
      <c r="B224" s="355"/>
      <c r="C224" s="355"/>
      <c r="D224" s="355"/>
      <c r="E224" s="356"/>
      <c r="F224" s="103">
        <v>3405</v>
      </c>
      <c r="I224" s="357"/>
      <c r="J224" s="357"/>
      <c r="K224" s="357"/>
      <c r="L224" s="357"/>
      <c r="M224" s="357"/>
      <c r="N224" s="357"/>
      <c r="O224" s="357"/>
      <c r="P224" s="357"/>
      <c r="Q224" s="357"/>
      <c r="R224" s="357"/>
    </row>
    <row r="225" spans="1:22" ht="14.45" customHeight="1">
      <c r="A225" s="381" t="s">
        <v>145</v>
      </c>
      <c r="B225" s="382"/>
      <c r="C225" s="382"/>
      <c r="D225" s="382"/>
      <c r="E225" s="383"/>
      <c r="F225" s="102">
        <v>1284</v>
      </c>
      <c r="I225" s="384"/>
      <c r="J225" s="384"/>
      <c r="K225" s="384"/>
      <c r="L225" s="384"/>
      <c r="M225" s="384"/>
      <c r="N225" s="384"/>
      <c r="O225" s="384"/>
      <c r="P225" s="384"/>
      <c r="Q225" s="384"/>
      <c r="R225" s="101"/>
    </row>
    <row r="226" spans="1:22" ht="14.45" customHeight="1">
      <c r="A226" s="381" t="s">
        <v>144</v>
      </c>
      <c r="B226" s="382"/>
      <c r="C226" s="382"/>
      <c r="D226" s="382"/>
      <c r="E226" s="383"/>
      <c r="F226" s="102">
        <v>385</v>
      </c>
      <c r="I226" s="385"/>
      <c r="J226" s="385"/>
      <c r="K226" s="385"/>
      <c r="L226" s="385"/>
      <c r="M226" s="385"/>
      <c r="N226" s="385"/>
      <c r="O226" s="385"/>
      <c r="P226" s="385"/>
      <c r="Q226" s="385"/>
      <c r="R226" s="101"/>
    </row>
    <row r="227" spans="1:22" ht="14.45" customHeight="1">
      <c r="A227" s="386" t="s">
        <v>143</v>
      </c>
      <c r="B227" s="387"/>
      <c r="C227" s="387"/>
      <c r="D227" s="387"/>
      <c r="E227" s="388"/>
      <c r="F227" s="100">
        <v>1122</v>
      </c>
      <c r="J227" s="2"/>
      <c r="K227" s="2"/>
      <c r="L227" s="2"/>
      <c r="M227" s="2"/>
      <c r="N227" s="2"/>
      <c r="O227" s="2"/>
      <c r="P227" s="2"/>
      <c r="Q227" s="2"/>
      <c r="R227" s="2"/>
    </row>
    <row r="228" spans="1:22">
      <c r="J228" s="2"/>
      <c r="K228" s="2"/>
      <c r="L228" s="2"/>
      <c r="M228" s="2"/>
      <c r="N228" s="2"/>
      <c r="O228" s="2"/>
      <c r="P228" s="2"/>
      <c r="Q228" s="2"/>
      <c r="R228" s="2"/>
    </row>
    <row r="230" spans="1:22" ht="14.45" customHeight="1"/>
    <row r="231" spans="1:22" ht="20.100000000000001" customHeight="1">
      <c r="A231" s="20" t="s">
        <v>142</v>
      </c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</row>
    <row r="232" spans="1:22" ht="20.85" customHeight="1">
      <c r="A232" s="95"/>
      <c r="B232" s="95"/>
      <c r="C232" s="95"/>
      <c r="D232" s="95"/>
      <c r="E232" s="95"/>
      <c r="F232" s="95"/>
      <c r="G232" s="95"/>
      <c r="H232" s="95"/>
      <c r="I232" s="95"/>
      <c r="J232" s="95"/>
      <c r="K232" s="95"/>
      <c r="L232" s="95"/>
      <c r="M232" s="95"/>
      <c r="N232" s="95"/>
      <c r="O232" s="95"/>
      <c r="P232" s="95"/>
      <c r="Q232" s="95"/>
      <c r="R232" s="95"/>
      <c r="S232" s="95"/>
      <c r="T232" s="95"/>
      <c r="U232" s="95"/>
      <c r="V232" s="95"/>
    </row>
    <row r="233" spans="1:22" ht="15" customHeight="1">
      <c r="A233" s="398" t="s">
        <v>141</v>
      </c>
      <c r="B233" s="399"/>
      <c r="C233" s="400"/>
      <c r="D233" s="95"/>
      <c r="E233" s="99" t="s">
        <v>140</v>
      </c>
      <c r="F233" s="97"/>
      <c r="G233" s="97"/>
      <c r="H233" s="98"/>
      <c r="I233" s="98"/>
      <c r="J233" s="97"/>
      <c r="K233" s="97"/>
      <c r="L233" s="96"/>
      <c r="M233" s="95"/>
      <c r="N233" s="95"/>
      <c r="O233" s="95"/>
      <c r="P233" s="95"/>
      <c r="Q233" s="95"/>
      <c r="R233" s="95"/>
      <c r="S233" s="95"/>
      <c r="T233" s="95"/>
      <c r="U233" s="95"/>
      <c r="V233" s="95"/>
    </row>
    <row r="234" spans="1:22">
      <c r="A234" s="66" t="s">
        <v>139</v>
      </c>
      <c r="B234" s="94">
        <v>7131.3093099999996</v>
      </c>
      <c r="C234" s="64">
        <f>B234/B236</f>
        <v>0.77267816793903965</v>
      </c>
      <c r="E234" s="66" t="s">
        <v>138</v>
      </c>
      <c r="F234" s="48"/>
      <c r="G234" s="48"/>
      <c r="H234" s="49"/>
      <c r="I234" s="49"/>
      <c r="J234" s="93"/>
      <c r="K234" s="92">
        <v>3437.215463</v>
      </c>
      <c r="L234" s="91">
        <f>K234/SUM(K234:K235)</f>
        <v>0.43452771870750911</v>
      </c>
    </row>
    <row r="235" spans="1:22">
      <c r="A235" s="80" t="s">
        <v>137</v>
      </c>
      <c r="B235" s="90">
        <v>2098.0304150000002</v>
      </c>
      <c r="C235" s="78">
        <f>B235/B236</f>
        <v>0.22732183206096038</v>
      </c>
      <c r="E235" s="80" t="s">
        <v>136</v>
      </c>
      <c r="F235" s="37"/>
      <c r="G235" s="37"/>
      <c r="H235" s="7"/>
      <c r="I235" s="7"/>
      <c r="J235" s="89"/>
      <c r="K235" s="88">
        <v>4473.017452</v>
      </c>
      <c r="L235" s="87">
        <f>K235/SUM(K234:K235)</f>
        <v>0.56547228129249083</v>
      </c>
      <c r="M235" s="2"/>
      <c r="N235" s="2"/>
    </row>
    <row r="236" spans="1:22">
      <c r="A236" s="77" t="s">
        <v>135</v>
      </c>
      <c r="B236" s="76">
        <f>SUM(B234:B235)</f>
        <v>9229.3397249999998</v>
      </c>
      <c r="C236" s="75"/>
      <c r="E236" s="86" t="s">
        <v>134</v>
      </c>
      <c r="F236" s="32"/>
      <c r="G236" s="32"/>
      <c r="H236" s="33"/>
      <c r="I236" s="33"/>
      <c r="J236" s="85"/>
      <c r="K236" s="84">
        <v>1687.643335</v>
      </c>
      <c r="L236" s="83">
        <f>K236/SUM(K234:K235)</f>
        <v>0.21334938593271496</v>
      </c>
      <c r="M236" s="82">
        <f>1-L236</f>
        <v>0.78665061406728509</v>
      </c>
      <c r="N236" s="2"/>
    </row>
    <row r="237" spans="1:22">
      <c r="G237" s="2"/>
    </row>
    <row r="238" spans="1:22">
      <c r="G238" s="2"/>
    </row>
    <row r="239" spans="1:22">
      <c r="A239" s="401" t="s">
        <v>133</v>
      </c>
      <c r="B239" s="402"/>
      <c r="C239" s="403"/>
      <c r="G239" s="2"/>
    </row>
    <row r="240" spans="1:22">
      <c r="A240" s="66" t="s">
        <v>132</v>
      </c>
      <c r="B240" s="81">
        <v>627.20399900000007</v>
      </c>
      <c r="C240" s="64">
        <f>B240/$B$245</f>
        <v>7.7852092945434825E-2</v>
      </c>
      <c r="G240" s="2"/>
    </row>
    <row r="241" spans="1:7">
      <c r="A241" s="80" t="s">
        <v>131</v>
      </c>
      <c r="B241" s="79">
        <v>1046.196962</v>
      </c>
      <c r="C241" s="13">
        <f>B241/$B$245</f>
        <v>0.12985985939935873</v>
      </c>
      <c r="G241" s="2"/>
    </row>
    <row r="242" spans="1:7">
      <c r="A242" s="80" t="s">
        <v>130</v>
      </c>
      <c r="B242" s="79">
        <v>2484.809072</v>
      </c>
      <c r="C242" s="13">
        <f>B242/$B$245</f>
        <v>0.30842849716110249</v>
      </c>
      <c r="G242" s="2"/>
    </row>
    <row r="243" spans="1:7">
      <c r="A243" s="80" t="s">
        <v>129</v>
      </c>
      <c r="B243" s="79">
        <v>2479.0886739999996</v>
      </c>
      <c r="C243" s="13">
        <f>B243/$B$245</f>
        <v>0.30771844914244995</v>
      </c>
      <c r="G243" s="2"/>
    </row>
    <row r="244" spans="1:7">
      <c r="A244" s="80" t="s">
        <v>128</v>
      </c>
      <c r="B244" s="79">
        <v>1419.055018</v>
      </c>
      <c r="C244" s="78">
        <f>B244/$B$245</f>
        <v>0.17614110135165398</v>
      </c>
      <c r="G244" s="2"/>
    </row>
    <row r="245" spans="1:7">
      <c r="A245" s="77" t="s">
        <v>127</v>
      </c>
      <c r="B245" s="76">
        <f>SUM(B240:B244)</f>
        <v>8056.3537249999999</v>
      </c>
      <c r="C245" s="75"/>
      <c r="G245" s="2"/>
    </row>
    <row r="246" spans="1:7">
      <c r="G246" s="2"/>
    </row>
    <row r="247" spans="1:7">
      <c r="G247" s="2"/>
    </row>
    <row r="248" spans="1:7">
      <c r="G248" s="2"/>
    </row>
    <row r="249" spans="1:7">
      <c r="G249" s="2"/>
    </row>
    <row r="250" spans="1:7" ht="28.15" customHeight="1">
      <c r="A250" s="74" t="s">
        <v>126</v>
      </c>
      <c r="B250" s="73"/>
      <c r="C250" s="72"/>
    </row>
    <row r="251" spans="1:7">
      <c r="A251" s="71" t="s">
        <v>125</v>
      </c>
      <c r="B251" s="69">
        <v>1255.905714</v>
      </c>
      <c r="C251" s="70">
        <f>B251/$B$255</f>
        <v>0.15589009081699798</v>
      </c>
    </row>
    <row r="252" spans="1:7">
      <c r="A252" s="71" t="s">
        <v>124</v>
      </c>
      <c r="B252" s="69">
        <v>1741.7902840000002</v>
      </c>
      <c r="C252" s="70">
        <f>B252/$B$255</f>
        <v>0.21620082027664436</v>
      </c>
    </row>
    <row r="253" spans="1:7">
      <c r="A253" s="71" t="s">
        <v>123</v>
      </c>
      <c r="B253" s="69">
        <v>1582.2045500000002</v>
      </c>
      <c r="C253" s="70">
        <f>B253/$B$255</f>
        <v>0.1963921401432269</v>
      </c>
    </row>
    <row r="254" spans="1:7">
      <c r="A254" s="71" t="s">
        <v>122</v>
      </c>
      <c r="B254" s="69">
        <v>3476.4531779999998</v>
      </c>
      <c r="C254" s="70">
        <f>B254/$B$255</f>
        <v>0.43151694876313079</v>
      </c>
    </row>
    <row r="255" spans="1:7">
      <c r="A255" s="42"/>
      <c r="B255" s="69">
        <f>SUM(B251:B254)</f>
        <v>8056.3537260000003</v>
      </c>
      <c r="C255" s="57"/>
    </row>
    <row r="262" spans="1:22" ht="20.100000000000001" customHeight="1">
      <c r="A262" s="68" t="s">
        <v>121</v>
      </c>
      <c r="B262" s="68"/>
      <c r="C262" s="68"/>
      <c r="D262" s="68"/>
      <c r="E262" s="68"/>
      <c r="F262" s="68"/>
      <c r="G262" s="68"/>
      <c r="H262" s="68"/>
      <c r="I262" s="68"/>
      <c r="J262" s="68"/>
      <c r="K262" s="68"/>
      <c r="L262" s="68"/>
      <c r="M262" s="68"/>
      <c r="N262" s="68"/>
      <c r="O262" s="68"/>
      <c r="P262" s="68"/>
      <c r="Q262" s="68"/>
      <c r="R262" s="68"/>
      <c r="S262" s="68"/>
      <c r="T262" s="68"/>
      <c r="U262" s="68"/>
      <c r="V262" s="68"/>
    </row>
    <row r="263" spans="1:22" ht="20.85" customHeight="1">
      <c r="A263" s="7"/>
      <c r="B263" s="7"/>
      <c r="C263" s="19"/>
      <c r="D263" s="19"/>
      <c r="F263" s="9"/>
      <c r="G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</row>
    <row r="264" spans="1:22">
      <c r="A264" s="67" t="s">
        <v>120</v>
      </c>
      <c r="B264" s="54"/>
      <c r="C264" s="54"/>
      <c r="D264" s="54"/>
      <c r="E264" s="53"/>
      <c r="G264" s="9"/>
    </row>
    <row r="265" spans="1:22" ht="14.45" customHeight="1">
      <c r="A265" s="66" t="s">
        <v>119</v>
      </c>
      <c r="B265" s="48"/>
      <c r="C265" s="48"/>
      <c r="D265" s="65">
        <v>4672.1561860000002</v>
      </c>
      <c r="E265" s="64">
        <f>D265/SUM($D$265:$D$266)</f>
        <v>0.73174439521751788</v>
      </c>
      <c r="G265" s="9"/>
    </row>
    <row r="266" spans="1:22" ht="14.45" customHeight="1">
      <c r="A266" s="63" t="s">
        <v>118</v>
      </c>
      <c r="B266" s="62"/>
      <c r="C266" s="61"/>
      <c r="D266" s="60">
        <v>1712.8003869999998</v>
      </c>
      <c r="E266" s="59">
        <f>D266/SUM($D$265:$D$266)</f>
        <v>0.26825560478248217</v>
      </c>
      <c r="G266" s="9"/>
    </row>
    <row r="267" spans="1:22">
      <c r="A267" s="42"/>
      <c r="B267" s="42"/>
      <c r="C267" s="41"/>
      <c r="D267" s="58"/>
      <c r="E267" s="57"/>
      <c r="G267" s="9"/>
    </row>
    <row r="268" spans="1:22">
      <c r="A268" s="42"/>
      <c r="B268" s="42"/>
      <c r="C268" s="41"/>
      <c r="D268" s="58"/>
      <c r="E268" s="57"/>
      <c r="G268" s="9"/>
    </row>
    <row r="269" spans="1:22">
      <c r="A269" s="42"/>
      <c r="B269" s="42"/>
      <c r="C269" s="41"/>
      <c r="D269" s="58"/>
      <c r="E269" s="57"/>
      <c r="G269" s="9"/>
    </row>
    <row r="270" spans="1:22">
      <c r="A270" s="42"/>
      <c r="B270" s="42"/>
      <c r="C270" s="41"/>
      <c r="D270" s="58"/>
      <c r="E270" s="57"/>
      <c r="G270" s="9"/>
    </row>
    <row r="271" spans="1:22">
      <c r="A271" s="45"/>
      <c r="B271" s="45"/>
      <c r="C271" s="44"/>
      <c r="D271" s="43"/>
      <c r="E271" s="39"/>
      <c r="G271" s="9"/>
    </row>
    <row r="272" spans="1:22">
      <c r="A272" s="45"/>
      <c r="B272" s="45"/>
      <c r="C272" s="44"/>
      <c r="D272" s="43"/>
      <c r="E272" s="39"/>
      <c r="G272" s="9"/>
    </row>
    <row r="273" spans="1:14">
      <c r="A273" s="45"/>
      <c r="B273" s="45"/>
      <c r="C273" s="44"/>
      <c r="D273" s="43"/>
      <c r="E273" s="39"/>
      <c r="G273" s="9"/>
    </row>
    <row r="274" spans="1:14">
      <c r="A274" s="45"/>
      <c r="B274" s="45"/>
      <c r="C274" s="44"/>
      <c r="D274" s="43"/>
      <c r="E274" s="39"/>
      <c r="G274" s="9"/>
    </row>
    <row r="275" spans="1:14">
      <c r="A275" s="45"/>
      <c r="B275" s="45"/>
      <c r="C275" s="44"/>
      <c r="D275" s="43"/>
      <c r="E275" s="39"/>
      <c r="G275" s="9"/>
    </row>
    <row r="276" spans="1:14" ht="33" customHeight="1">
      <c r="A276" s="45"/>
      <c r="B276" s="45"/>
      <c r="C276" s="44"/>
      <c r="D276" s="43"/>
      <c r="E276" s="39"/>
      <c r="G276" s="9"/>
    </row>
    <row r="277" spans="1:14">
      <c r="A277" s="45"/>
      <c r="B277" s="45"/>
      <c r="C277" s="44"/>
      <c r="D277" s="43"/>
      <c r="E277" s="39"/>
      <c r="G277" s="9"/>
    </row>
    <row r="278" spans="1:14">
      <c r="A278" s="45"/>
      <c r="B278" s="45"/>
      <c r="C278" s="44"/>
      <c r="D278" s="43"/>
      <c r="E278" s="39"/>
      <c r="G278" s="9"/>
      <c r="H278" s="56" t="s">
        <v>117</v>
      </c>
      <c r="I278" s="55"/>
      <c r="J278" s="54"/>
      <c r="K278" s="54"/>
      <c r="L278" s="53"/>
      <c r="M278" s="52"/>
      <c r="N278" s="51"/>
    </row>
    <row r="279" spans="1:14">
      <c r="A279" s="45"/>
      <c r="B279" s="45"/>
      <c r="C279" s="44"/>
      <c r="D279" s="43"/>
      <c r="E279" s="39"/>
      <c r="G279" s="9"/>
      <c r="H279" s="50" t="s">
        <v>116</v>
      </c>
      <c r="I279" s="49"/>
      <c r="J279" s="48"/>
      <c r="K279" s="48"/>
      <c r="L279" s="48"/>
      <c r="M279" s="47">
        <v>122.70147600000001</v>
      </c>
      <c r="N279" s="46">
        <f>M279/SUM($M$279:$M$283)</f>
        <v>1.9253461825883264E-2</v>
      </c>
    </row>
    <row r="280" spans="1:14">
      <c r="A280" s="45"/>
      <c r="B280" s="45"/>
      <c r="C280" s="44"/>
      <c r="D280" s="43"/>
      <c r="E280" s="39"/>
      <c r="G280" s="9"/>
      <c r="H280" s="38" t="s">
        <v>115</v>
      </c>
      <c r="I280" s="7"/>
      <c r="J280" s="37"/>
      <c r="K280" s="37"/>
      <c r="L280" s="37"/>
      <c r="M280" s="36">
        <v>493.84216200000003</v>
      </c>
      <c r="N280" s="35">
        <f>M280/SUM($M$279:$M$283)</f>
        <v>7.7490275781838661E-2</v>
      </c>
    </row>
    <row r="281" spans="1:14">
      <c r="A281" s="42"/>
      <c r="B281" s="42"/>
      <c r="C281" s="41"/>
      <c r="D281" s="40"/>
      <c r="E281" s="39"/>
      <c r="H281" s="38" t="s">
        <v>114</v>
      </c>
      <c r="I281" s="7"/>
      <c r="J281" s="37"/>
      <c r="K281" s="37"/>
      <c r="L281" s="37"/>
      <c r="M281" s="36">
        <v>557.89870100000007</v>
      </c>
      <c r="N281" s="35">
        <f>M281/SUM($M$279:$M$283)</f>
        <v>8.7541582160049661E-2</v>
      </c>
    </row>
    <row r="282" spans="1:14">
      <c r="H282" s="38" t="s">
        <v>113</v>
      </c>
      <c r="I282" s="7"/>
      <c r="J282" s="37"/>
      <c r="K282" s="37"/>
      <c r="L282" s="37"/>
      <c r="M282" s="36">
        <v>4123.5306049999999</v>
      </c>
      <c r="N282" s="35">
        <f>M282/SUM($M$279:$M$283)</f>
        <v>0.64703572996325498</v>
      </c>
    </row>
    <row r="283" spans="1:14">
      <c r="H283" s="34" t="s">
        <v>112</v>
      </c>
      <c r="I283" s="33"/>
      <c r="J283" s="32"/>
      <c r="K283" s="32"/>
      <c r="L283" s="32"/>
      <c r="M283" s="31">
        <v>1074.983624</v>
      </c>
      <c r="N283" s="30">
        <f>M283/SUM($M$279:$M$283)</f>
        <v>0.1686789502689735</v>
      </c>
    </row>
    <row r="285" spans="1:14">
      <c r="H285" s="371" t="s">
        <v>111</v>
      </c>
      <c r="I285" s="372"/>
      <c r="J285" s="372"/>
      <c r="K285" s="372"/>
      <c r="L285" s="372"/>
      <c r="M285" s="372"/>
      <c r="N285" s="373"/>
    </row>
    <row r="286" spans="1:14">
      <c r="H286" s="29" t="s">
        <v>110</v>
      </c>
      <c r="I286" s="28"/>
      <c r="J286" s="27"/>
      <c r="K286" s="27"/>
      <c r="L286" s="27"/>
      <c r="M286" s="26">
        <v>1715.060386000001</v>
      </c>
      <c r="N286" s="23">
        <f>M286/$M$289</f>
        <v>0.21288295481340735</v>
      </c>
    </row>
    <row r="287" spans="1:14" ht="15" customHeight="1">
      <c r="H287" s="374" t="s">
        <v>109</v>
      </c>
      <c r="I287" s="375"/>
      <c r="J287" s="375"/>
      <c r="K287" s="375"/>
      <c r="L287" s="375"/>
      <c r="M287" s="25">
        <v>4660.2309249999998</v>
      </c>
      <c r="N287" s="23">
        <f>M287/$M$289</f>
        <v>0.5784541101439783</v>
      </c>
    </row>
    <row r="288" spans="1:14" ht="14.45" customHeight="1">
      <c r="H288" s="376" t="s">
        <v>108</v>
      </c>
      <c r="I288" s="377"/>
      <c r="J288" s="377"/>
      <c r="K288" s="377"/>
      <c r="L288" s="377"/>
      <c r="M288" s="24">
        <v>1681.0624119999998</v>
      </c>
      <c r="N288" s="23">
        <f>M288/$M$289</f>
        <v>0.20866293479436315</v>
      </c>
    </row>
    <row r="289" spans="1:22" ht="14.45" customHeight="1">
      <c r="H289" s="378" t="s">
        <v>107</v>
      </c>
      <c r="I289" s="379"/>
      <c r="J289" s="379"/>
      <c r="K289" s="379"/>
      <c r="L289" s="380"/>
      <c r="M289" s="22">
        <f>B71</f>
        <v>8056.3537249999999</v>
      </c>
      <c r="N289" s="21"/>
    </row>
    <row r="290" spans="1:22" ht="14.45" customHeight="1"/>
    <row r="291" spans="1:22" ht="14.45" customHeight="1"/>
    <row r="293" spans="1:22" ht="15.75">
      <c r="A293" s="20" t="s">
        <v>106</v>
      </c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</row>
    <row r="294" spans="1:22">
      <c r="A294" s="19"/>
      <c r="B294" s="19"/>
      <c r="C294" s="19"/>
      <c r="D294" s="19"/>
      <c r="E294" s="19"/>
      <c r="F294" s="19"/>
      <c r="G294" s="19"/>
      <c r="H294" s="7"/>
      <c r="I294" s="7"/>
      <c r="J294" s="9"/>
      <c r="P294" s="19"/>
      <c r="Q294" s="19"/>
      <c r="R294" s="19"/>
      <c r="S294" s="19"/>
      <c r="T294" s="19"/>
      <c r="U294" s="19"/>
      <c r="V294" s="19"/>
    </row>
    <row r="295" spans="1:22" ht="24" customHeight="1">
      <c r="A295" s="343" t="s">
        <v>105</v>
      </c>
      <c r="B295" s="344"/>
      <c r="C295" s="344"/>
      <c r="D295" s="344"/>
      <c r="E295" s="344"/>
      <c r="F295" s="345"/>
      <c r="J295" s="9"/>
    </row>
    <row r="296" spans="1:22" ht="19.899999999999999" customHeight="1">
      <c r="A296" s="392" t="s">
        <v>104</v>
      </c>
      <c r="B296" s="393"/>
      <c r="C296" s="393"/>
      <c r="D296" s="393"/>
      <c r="E296" s="394"/>
      <c r="F296" s="18">
        <v>1398</v>
      </c>
      <c r="J296" s="9"/>
    </row>
    <row r="297" spans="1:22" ht="19.899999999999999" customHeight="1">
      <c r="A297" s="395" t="s">
        <v>103</v>
      </c>
      <c r="B297" s="396"/>
      <c r="C297" s="396"/>
      <c r="D297" s="396"/>
      <c r="E297" s="397"/>
      <c r="F297" s="17">
        <v>13</v>
      </c>
      <c r="J297" s="9"/>
    </row>
    <row r="298" spans="1:22" ht="19.899999999999999" customHeight="1">
      <c r="A298" s="395" t="s">
        <v>102</v>
      </c>
      <c r="B298" s="396"/>
      <c r="C298" s="396"/>
      <c r="D298" s="396"/>
      <c r="E298" s="397"/>
      <c r="F298" s="17">
        <v>11</v>
      </c>
      <c r="J298" s="9"/>
    </row>
    <row r="299" spans="1:22" ht="19.899999999999999" customHeight="1">
      <c r="A299" s="395" t="s">
        <v>101</v>
      </c>
      <c r="B299" s="396"/>
      <c r="C299" s="396"/>
      <c r="D299" s="396"/>
      <c r="E299" s="397"/>
      <c r="F299" s="17">
        <v>3</v>
      </c>
      <c r="J299" s="9"/>
    </row>
    <row r="300" spans="1:22" ht="19.899999999999999" customHeight="1">
      <c r="A300" s="395" t="s">
        <v>100</v>
      </c>
      <c r="B300" s="396"/>
      <c r="C300" s="396"/>
      <c r="D300" s="396"/>
      <c r="E300" s="397"/>
      <c r="F300" s="17">
        <v>0</v>
      </c>
      <c r="J300" s="9"/>
    </row>
    <row r="301" spans="1:22" ht="19.899999999999999" customHeight="1">
      <c r="A301" s="395" t="s">
        <v>99</v>
      </c>
      <c r="B301" s="396"/>
      <c r="C301" s="396"/>
      <c r="D301" s="396"/>
      <c r="E301" s="397"/>
      <c r="F301" s="17">
        <v>46</v>
      </c>
      <c r="J301" s="9"/>
    </row>
    <row r="302" spans="1:22" ht="19.899999999999999" customHeight="1">
      <c r="A302" s="395" t="s">
        <v>98</v>
      </c>
      <c r="B302" s="396"/>
      <c r="C302" s="396"/>
      <c r="D302" s="396"/>
      <c r="E302" s="397"/>
      <c r="F302" s="17">
        <v>190</v>
      </c>
      <c r="J302" s="9"/>
      <c r="L302" s="2"/>
    </row>
    <row r="303" spans="1:22" ht="19.899999999999999" customHeight="1">
      <c r="A303" s="395" t="s">
        <v>97</v>
      </c>
      <c r="B303" s="396"/>
      <c r="C303" s="396"/>
      <c r="D303" s="396"/>
      <c r="E303" s="397"/>
      <c r="F303" s="17">
        <v>346</v>
      </c>
      <c r="J303" s="9"/>
    </row>
    <row r="304" spans="1:22" ht="19.899999999999999" customHeight="1">
      <c r="A304" s="395" t="s">
        <v>96</v>
      </c>
      <c r="B304" s="396"/>
      <c r="C304" s="396"/>
      <c r="D304" s="396"/>
      <c r="E304" s="397"/>
      <c r="F304" s="17">
        <v>37</v>
      </c>
      <c r="J304" s="9"/>
    </row>
    <row r="305" spans="1:22" ht="19.899999999999999" customHeight="1">
      <c r="A305" s="395" t="s">
        <v>95</v>
      </c>
      <c r="B305" s="396"/>
      <c r="C305" s="396"/>
      <c r="D305" s="396"/>
      <c r="E305" s="397"/>
      <c r="F305" s="17">
        <v>57</v>
      </c>
      <c r="J305" s="9"/>
    </row>
    <row r="306" spans="1:22" ht="19.899999999999999" customHeight="1">
      <c r="A306" s="389" t="s">
        <v>94</v>
      </c>
      <c r="B306" s="390"/>
      <c r="C306" s="390"/>
      <c r="D306" s="390"/>
      <c r="E306" s="391"/>
      <c r="F306" s="17">
        <v>52</v>
      </c>
      <c r="J306" s="9"/>
    </row>
    <row r="307" spans="1:22" ht="19.899999999999999" customHeight="1">
      <c r="A307" s="389" t="s">
        <v>93</v>
      </c>
      <c r="B307" s="390"/>
      <c r="C307" s="390"/>
      <c r="D307" s="390"/>
      <c r="E307" s="391"/>
      <c r="F307" s="17">
        <v>59</v>
      </c>
      <c r="J307" s="9"/>
    </row>
    <row r="308" spans="1:22" ht="19.899999999999999" customHeight="1">
      <c r="A308" s="395" t="s">
        <v>92</v>
      </c>
      <c r="B308" s="396"/>
      <c r="C308" s="396"/>
      <c r="D308" s="396"/>
      <c r="E308" s="397"/>
      <c r="F308" s="17">
        <v>76</v>
      </c>
      <c r="J308" s="9"/>
    </row>
    <row r="309" spans="1:22" ht="19.899999999999999" customHeight="1">
      <c r="A309" s="395" t="s">
        <v>91</v>
      </c>
      <c r="B309" s="396"/>
      <c r="C309" s="396"/>
      <c r="D309" s="396"/>
      <c r="E309" s="397"/>
      <c r="F309" s="17">
        <v>268</v>
      </c>
      <c r="J309" s="9"/>
    </row>
    <row r="310" spans="1:22" ht="19.899999999999999" customHeight="1">
      <c r="A310" s="395" t="s">
        <v>90</v>
      </c>
      <c r="B310" s="396"/>
      <c r="C310" s="396"/>
      <c r="D310" s="396"/>
      <c r="E310" s="397"/>
      <c r="F310" s="17">
        <v>155</v>
      </c>
      <c r="J310" s="9"/>
    </row>
    <row r="311" spans="1:22" ht="19.899999999999999" customHeight="1">
      <c r="A311" s="395" t="s">
        <v>89</v>
      </c>
      <c r="B311" s="396"/>
      <c r="C311" s="396"/>
      <c r="D311" s="396"/>
      <c r="E311" s="397"/>
      <c r="F311" s="17">
        <v>85</v>
      </c>
      <c r="J311" s="9"/>
    </row>
    <row r="312" spans="1:22">
      <c r="J312" s="9"/>
    </row>
    <row r="313" spans="1:22">
      <c r="A313" s="343" t="s">
        <v>88</v>
      </c>
      <c r="B313" s="344"/>
      <c r="C313" s="344"/>
      <c r="D313" s="344"/>
      <c r="E313" s="344"/>
      <c r="F313" s="344"/>
      <c r="G313" s="345"/>
      <c r="J313" s="9"/>
    </row>
    <row r="314" spans="1:22" ht="14.45" customHeight="1">
      <c r="A314" s="411" t="s">
        <v>87</v>
      </c>
      <c r="B314" s="412"/>
      <c r="C314" s="412"/>
      <c r="D314" s="412"/>
      <c r="E314" s="413"/>
      <c r="F314" s="16">
        <v>1398</v>
      </c>
      <c r="G314" s="15"/>
      <c r="J314" s="9"/>
    </row>
    <row r="315" spans="1:22" ht="14.45" customHeight="1">
      <c r="A315" s="414" t="s">
        <v>86</v>
      </c>
      <c r="B315" s="415"/>
      <c r="C315" s="415"/>
      <c r="D315" s="415"/>
      <c r="E315" s="416"/>
      <c r="F315" s="14">
        <v>845</v>
      </c>
      <c r="G315" s="13">
        <f>F315/$F$314</f>
        <v>0.60443490701001434</v>
      </c>
      <c r="J315" s="9"/>
    </row>
    <row r="316" spans="1:22" ht="14.45" customHeight="1">
      <c r="A316" s="414" t="s">
        <v>85</v>
      </c>
      <c r="B316" s="415"/>
      <c r="C316" s="415"/>
      <c r="D316" s="415"/>
      <c r="E316" s="416"/>
      <c r="F316" s="14">
        <v>531</v>
      </c>
      <c r="G316" s="13">
        <f>F316/$F$314</f>
        <v>0.37982832618025753</v>
      </c>
      <c r="J316" s="9"/>
    </row>
    <row r="317" spans="1:22" ht="14.45" customHeight="1">
      <c r="A317" s="417" t="s">
        <v>84</v>
      </c>
      <c r="B317" s="418"/>
      <c r="C317" s="418"/>
      <c r="D317" s="418"/>
      <c r="E317" s="419"/>
      <c r="F317" s="12">
        <v>22</v>
      </c>
      <c r="G317" s="11">
        <f>F317/$F$314</f>
        <v>1.5736766809728183E-2</v>
      </c>
      <c r="J317" s="9"/>
    </row>
    <row r="318" spans="1:22">
      <c r="J318" s="9"/>
    </row>
    <row r="319" spans="1:22" ht="20.100000000000001" customHeight="1">
      <c r="A319" s="10" t="s">
        <v>83</v>
      </c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</row>
    <row r="320" spans="1:22">
      <c r="J320" s="9"/>
    </row>
    <row r="321" spans="1:17">
      <c r="A321" s="420" t="s">
        <v>82</v>
      </c>
      <c r="B321" s="421"/>
      <c r="D321" s="420" t="s">
        <v>81</v>
      </c>
      <c r="E321" s="422"/>
      <c r="F321" s="422"/>
      <c r="G321" s="422"/>
      <c r="H321" s="422"/>
      <c r="I321" s="421"/>
      <c r="K321" s="408" t="s">
        <v>80</v>
      </c>
      <c r="L321" s="409"/>
      <c r="M321" s="409"/>
      <c r="N321" s="409"/>
      <c r="O321" s="409"/>
      <c r="P321" s="409"/>
      <c r="Q321" s="410"/>
    </row>
    <row r="322" spans="1:17" ht="13.15" customHeight="1">
      <c r="A322" s="6" t="s">
        <v>79</v>
      </c>
      <c r="B322" s="4">
        <v>1</v>
      </c>
      <c r="D322" s="423" t="s">
        <v>78</v>
      </c>
      <c r="E322" s="423"/>
      <c r="F322" s="423"/>
      <c r="G322" s="423"/>
      <c r="H322" s="423"/>
      <c r="I322" s="5">
        <v>12</v>
      </c>
      <c r="K322" s="405" t="s">
        <v>77</v>
      </c>
      <c r="L322" s="406"/>
      <c r="M322" s="406"/>
      <c r="N322" s="406"/>
      <c r="O322" s="406"/>
      <c r="P322" s="407"/>
      <c r="Q322" s="4">
        <v>0</v>
      </c>
    </row>
    <row r="323" spans="1:17" ht="13.15" customHeight="1">
      <c r="A323" s="6" t="s">
        <v>76</v>
      </c>
      <c r="B323" s="4">
        <v>4</v>
      </c>
      <c r="D323" s="424" t="s">
        <v>75</v>
      </c>
      <c r="E323" s="424"/>
      <c r="F323" s="424"/>
      <c r="G323" s="424"/>
      <c r="H323" s="424"/>
      <c r="I323" s="5">
        <v>2</v>
      </c>
      <c r="K323" s="405" t="s">
        <v>74</v>
      </c>
      <c r="L323" s="406"/>
      <c r="M323" s="406"/>
      <c r="N323" s="406"/>
      <c r="O323" s="406"/>
      <c r="P323" s="407"/>
      <c r="Q323" s="4">
        <v>0</v>
      </c>
    </row>
    <row r="324" spans="1:17" ht="13.15" customHeight="1">
      <c r="A324" s="6" t="s">
        <v>73</v>
      </c>
      <c r="B324" s="4">
        <v>0</v>
      </c>
      <c r="C324" s="8"/>
      <c r="D324" s="424" t="s">
        <v>72</v>
      </c>
      <c r="E324" s="424"/>
      <c r="F324" s="424"/>
      <c r="G324" s="424"/>
      <c r="H324" s="424"/>
      <c r="I324" s="5">
        <v>2</v>
      </c>
      <c r="K324" s="405" t="s">
        <v>71</v>
      </c>
      <c r="L324" s="406"/>
      <c r="M324" s="406"/>
      <c r="N324" s="406"/>
      <c r="O324" s="406"/>
      <c r="P324" s="407"/>
      <c r="Q324" s="4">
        <v>0</v>
      </c>
    </row>
    <row r="325" spans="1:17" ht="13.15" customHeight="1">
      <c r="A325" s="6" t="s">
        <v>70</v>
      </c>
      <c r="B325" s="4">
        <v>2</v>
      </c>
      <c r="C325" s="7"/>
      <c r="D325" s="425" t="s">
        <v>69</v>
      </c>
      <c r="E325" s="425"/>
      <c r="F325" s="425"/>
      <c r="G325" s="425"/>
      <c r="H325" s="425"/>
      <c r="I325" s="5">
        <v>2</v>
      </c>
      <c r="K325" s="405" t="s">
        <v>68</v>
      </c>
      <c r="L325" s="406"/>
      <c r="M325" s="406"/>
      <c r="N325" s="406"/>
      <c r="O325" s="406"/>
      <c r="P325" s="407"/>
      <c r="Q325" s="4">
        <v>0</v>
      </c>
    </row>
    <row r="326" spans="1:17" ht="13.15" customHeight="1">
      <c r="A326" s="6" t="s">
        <v>67</v>
      </c>
      <c r="B326" s="4">
        <v>11</v>
      </c>
      <c r="C326" s="7"/>
      <c r="D326" s="404" t="s">
        <v>66</v>
      </c>
      <c r="E326" s="404"/>
      <c r="F326" s="404"/>
      <c r="G326" s="404"/>
      <c r="H326" s="404"/>
      <c r="I326" s="5">
        <v>0</v>
      </c>
      <c r="K326" s="405" t="s">
        <v>65</v>
      </c>
      <c r="L326" s="406"/>
      <c r="M326" s="406"/>
      <c r="N326" s="406"/>
      <c r="O326" s="406"/>
      <c r="P326" s="407"/>
      <c r="Q326" s="4">
        <v>0</v>
      </c>
    </row>
    <row r="327" spans="1:17" ht="13.15" customHeight="1">
      <c r="A327" s="6" t="s">
        <v>64</v>
      </c>
      <c r="B327" s="4">
        <v>10</v>
      </c>
      <c r="D327" s="404" t="s">
        <v>63</v>
      </c>
      <c r="E327" s="404"/>
      <c r="F327" s="404"/>
      <c r="G327" s="404"/>
      <c r="H327" s="404"/>
      <c r="I327" s="5">
        <v>8</v>
      </c>
      <c r="K327" s="405" t="s">
        <v>62</v>
      </c>
      <c r="L327" s="406"/>
      <c r="M327" s="406"/>
      <c r="N327" s="406"/>
      <c r="O327" s="406"/>
      <c r="P327" s="407"/>
      <c r="Q327" s="4">
        <v>0</v>
      </c>
    </row>
    <row r="328" spans="1:17" ht="13.15" customHeight="1">
      <c r="A328" s="6" t="s">
        <v>61</v>
      </c>
      <c r="B328" s="4">
        <v>8</v>
      </c>
      <c r="D328" s="424" t="s">
        <v>60</v>
      </c>
      <c r="E328" s="424"/>
      <c r="F328" s="424"/>
      <c r="G328" s="424"/>
      <c r="H328" s="424"/>
      <c r="I328" s="5">
        <v>0</v>
      </c>
      <c r="K328" s="405" t="s">
        <v>59</v>
      </c>
      <c r="L328" s="406"/>
      <c r="M328" s="406"/>
      <c r="N328" s="406"/>
      <c r="O328" s="406"/>
      <c r="P328" s="407"/>
      <c r="Q328" s="4">
        <v>0</v>
      </c>
    </row>
    <row r="329" spans="1:17" ht="13.15" customHeight="1">
      <c r="A329" s="6" t="s">
        <v>58</v>
      </c>
      <c r="B329" s="4">
        <v>1</v>
      </c>
      <c r="D329" s="424" t="s">
        <v>57</v>
      </c>
      <c r="E329" s="424"/>
      <c r="F329" s="424"/>
      <c r="G329" s="424"/>
      <c r="H329" s="424"/>
      <c r="I329" s="5">
        <v>1</v>
      </c>
      <c r="K329" s="405" t="s">
        <v>56</v>
      </c>
      <c r="L329" s="406"/>
      <c r="M329" s="406"/>
      <c r="N329" s="406"/>
      <c r="O329" s="406"/>
      <c r="P329" s="407"/>
      <c r="Q329" s="4">
        <v>0</v>
      </c>
    </row>
    <row r="330" spans="1:17" ht="13.15" customHeight="1">
      <c r="A330" s="6" t="s">
        <v>55</v>
      </c>
      <c r="B330" s="4">
        <v>1</v>
      </c>
      <c r="D330" s="424" t="s">
        <v>54</v>
      </c>
      <c r="E330" s="424"/>
      <c r="F330" s="424"/>
      <c r="G330" s="424"/>
      <c r="H330" s="424"/>
      <c r="I330" s="5">
        <v>0</v>
      </c>
      <c r="K330" s="405" t="s">
        <v>53</v>
      </c>
      <c r="L330" s="406"/>
      <c r="M330" s="406"/>
      <c r="N330" s="406"/>
      <c r="O330" s="406"/>
      <c r="P330" s="407"/>
      <c r="Q330" s="4">
        <v>0</v>
      </c>
    </row>
    <row r="331" spans="1:17" ht="13.15" customHeight="1">
      <c r="A331" s="6" t="s">
        <v>52</v>
      </c>
      <c r="B331" s="4">
        <v>5</v>
      </c>
      <c r="D331" s="424" t="s">
        <v>51</v>
      </c>
      <c r="E331" s="424"/>
      <c r="F331" s="424"/>
      <c r="G331" s="424"/>
      <c r="H331" s="424"/>
      <c r="I331" s="5">
        <v>1</v>
      </c>
      <c r="K331" s="405" t="s">
        <v>50</v>
      </c>
      <c r="L331" s="406"/>
      <c r="M331" s="406"/>
      <c r="N331" s="406"/>
      <c r="O331" s="406"/>
      <c r="P331" s="407"/>
      <c r="Q331" s="4">
        <v>0</v>
      </c>
    </row>
    <row r="332" spans="1:17" ht="13.15" customHeight="1">
      <c r="A332" s="6" t="s">
        <v>49</v>
      </c>
      <c r="B332" s="4">
        <v>4</v>
      </c>
      <c r="D332" s="424" t="s">
        <v>48</v>
      </c>
      <c r="E332" s="424"/>
      <c r="F332" s="424"/>
      <c r="G332" s="424"/>
      <c r="H332" s="424"/>
      <c r="I332" s="5">
        <v>0</v>
      </c>
      <c r="K332" s="405" t="s">
        <v>47</v>
      </c>
      <c r="L332" s="406"/>
      <c r="M332" s="406"/>
      <c r="N332" s="406"/>
      <c r="O332" s="406"/>
      <c r="P332" s="407"/>
      <c r="Q332" s="4">
        <v>0</v>
      </c>
    </row>
    <row r="333" spans="1:17" ht="13.15" customHeight="1">
      <c r="A333" s="6" t="s">
        <v>46</v>
      </c>
      <c r="B333" s="4">
        <v>3</v>
      </c>
      <c r="D333" s="424" t="s">
        <v>45</v>
      </c>
      <c r="E333" s="424"/>
      <c r="F333" s="424"/>
      <c r="G333" s="424"/>
      <c r="H333" s="424"/>
      <c r="I333" s="5">
        <v>6</v>
      </c>
      <c r="K333" s="405" t="s">
        <v>44</v>
      </c>
      <c r="L333" s="406"/>
      <c r="M333" s="406"/>
      <c r="N333" s="406"/>
      <c r="O333" s="406"/>
      <c r="P333" s="407"/>
      <c r="Q333" s="4">
        <v>0</v>
      </c>
    </row>
    <row r="334" spans="1:17" ht="13.15" customHeight="1">
      <c r="A334" s="6" t="s">
        <v>43</v>
      </c>
      <c r="B334" s="4">
        <v>3</v>
      </c>
      <c r="D334" s="424" t="s">
        <v>42</v>
      </c>
      <c r="E334" s="424"/>
      <c r="F334" s="424"/>
      <c r="G334" s="424"/>
      <c r="H334" s="424"/>
      <c r="I334" s="5">
        <v>0</v>
      </c>
      <c r="K334" s="405" t="s">
        <v>41</v>
      </c>
      <c r="L334" s="406"/>
      <c r="M334" s="406"/>
      <c r="N334" s="406"/>
      <c r="O334" s="406"/>
      <c r="P334" s="407"/>
      <c r="Q334" s="4">
        <v>0</v>
      </c>
    </row>
    <row r="335" spans="1:17" ht="13.15" customHeight="1">
      <c r="A335" s="6" t="s">
        <v>40</v>
      </c>
      <c r="B335" s="4">
        <v>6</v>
      </c>
      <c r="D335" s="424" t="s">
        <v>39</v>
      </c>
      <c r="E335" s="424"/>
      <c r="F335" s="424"/>
      <c r="G335" s="424"/>
      <c r="H335" s="424"/>
      <c r="I335" s="5">
        <v>14</v>
      </c>
      <c r="K335" s="405" t="s">
        <v>38</v>
      </c>
      <c r="L335" s="406"/>
      <c r="M335" s="406"/>
      <c r="N335" s="406"/>
      <c r="O335" s="406"/>
      <c r="P335" s="407"/>
      <c r="Q335" s="4">
        <v>9</v>
      </c>
    </row>
    <row r="336" spans="1:17" ht="13.15" customHeight="1">
      <c r="A336" s="6" t="s">
        <v>37</v>
      </c>
      <c r="B336" s="4">
        <v>0</v>
      </c>
      <c r="D336" s="424" t="s">
        <v>36</v>
      </c>
      <c r="E336" s="424"/>
      <c r="F336" s="424"/>
      <c r="G336" s="424"/>
      <c r="H336" s="424"/>
      <c r="I336" s="5">
        <v>0</v>
      </c>
      <c r="K336" s="405" t="s">
        <v>35</v>
      </c>
      <c r="L336" s="406"/>
      <c r="M336" s="406"/>
      <c r="N336" s="406"/>
      <c r="O336" s="406"/>
      <c r="P336" s="407"/>
      <c r="Q336" s="4">
        <v>2</v>
      </c>
    </row>
    <row r="337" spans="1:17" ht="13.15" customHeight="1">
      <c r="A337" s="6" t="s">
        <v>34</v>
      </c>
      <c r="B337" s="4">
        <v>4</v>
      </c>
      <c r="D337" s="424" t="s">
        <v>33</v>
      </c>
      <c r="E337" s="424"/>
      <c r="F337" s="424"/>
      <c r="G337" s="424"/>
      <c r="H337" s="424"/>
      <c r="I337" s="5">
        <v>20</v>
      </c>
      <c r="K337" s="405" t="s">
        <v>32</v>
      </c>
      <c r="L337" s="406"/>
      <c r="M337" s="406"/>
      <c r="N337" s="406"/>
      <c r="O337" s="406"/>
      <c r="P337" s="407"/>
      <c r="Q337" s="4">
        <v>1</v>
      </c>
    </row>
    <row r="338" spans="1:17" ht="13.15" customHeight="1">
      <c r="A338" s="6" t="s">
        <v>31</v>
      </c>
      <c r="B338" s="4">
        <v>0</v>
      </c>
      <c r="D338" s="424" t="s">
        <v>30</v>
      </c>
      <c r="E338" s="424"/>
      <c r="F338" s="424"/>
      <c r="G338" s="424"/>
      <c r="H338" s="424"/>
      <c r="I338" s="5">
        <v>18</v>
      </c>
      <c r="K338" s="405" t="s">
        <v>29</v>
      </c>
      <c r="L338" s="406"/>
      <c r="M338" s="406"/>
      <c r="N338" s="406"/>
      <c r="O338" s="406"/>
      <c r="P338" s="407"/>
      <c r="Q338" s="4">
        <v>0</v>
      </c>
    </row>
    <row r="339" spans="1:17" ht="13.15" customHeight="1">
      <c r="A339" s="6" t="s">
        <v>28</v>
      </c>
      <c r="B339" s="4">
        <v>4</v>
      </c>
      <c r="D339" s="424" t="s">
        <v>27</v>
      </c>
      <c r="E339" s="424"/>
      <c r="F339" s="424"/>
      <c r="G339" s="424"/>
      <c r="H339" s="424"/>
      <c r="I339" s="5">
        <v>9</v>
      </c>
      <c r="K339" s="428" t="s">
        <v>26</v>
      </c>
      <c r="L339" s="428"/>
      <c r="M339" s="428"/>
      <c r="N339" s="428"/>
      <c r="O339" s="428"/>
      <c r="P339" s="428"/>
      <c r="Q339" s="4">
        <v>0</v>
      </c>
    </row>
    <row r="340" spans="1:17" ht="13.15" customHeight="1">
      <c r="A340" s="6" t="s">
        <v>25</v>
      </c>
      <c r="B340" s="4">
        <v>3</v>
      </c>
      <c r="D340" s="424" t="s">
        <v>24</v>
      </c>
      <c r="E340" s="424"/>
      <c r="F340" s="424"/>
      <c r="G340" s="424"/>
      <c r="H340" s="424"/>
      <c r="I340" s="5">
        <v>0</v>
      </c>
      <c r="K340" s="428" t="s">
        <v>23</v>
      </c>
      <c r="L340" s="428"/>
      <c r="M340" s="428"/>
      <c r="N340" s="428"/>
      <c r="O340" s="428"/>
      <c r="P340" s="428"/>
      <c r="Q340" s="4">
        <v>30</v>
      </c>
    </row>
    <row r="341" spans="1:17" ht="13.15" customHeight="1">
      <c r="A341" s="6" t="s">
        <v>22</v>
      </c>
      <c r="B341" s="4">
        <v>2</v>
      </c>
      <c r="D341" s="424" t="s">
        <v>21</v>
      </c>
      <c r="E341" s="424"/>
      <c r="F341" s="424"/>
      <c r="G341" s="424"/>
      <c r="H341" s="424"/>
      <c r="I341" s="5">
        <v>3</v>
      </c>
      <c r="K341" s="405" t="s">
        <v>20</v>
      </c>
      <c r="L341" s="406"/>
      <c r="M341" s="406"/>
      <c r="N341" s="406"/>
      <c r="O341" s="406"/>
      <c r="P341" s="407"/>
      <c r="Q341" s="4">
        <v>3</v>
      </c>
    </row>
    <row r="342" spans="1:17" ht="13.15" customHeight="1">
      <c r="A342" s="6" t="s">
        <v>19</v>
      </c>
      <c r="B342" s="4">
        <v>2</v>
      </c>
      <c r="D342" s="424" t="s">
        <v>18</v>
      </c>
      <c r="E342" s="424"/>
      <c r="F342" s="424"/>
      <c r="G342" s="424"/>
      <c r="H342" s="424"/>
      <c r="I342" s="5">
        <v>0</v>
      </c>
      <c r="K342" s="405" t="s">
        <v>17</v>
      </c>
      <c r="L342" s="406"/>
      <c r="M342" s="406"/>
      <c r="N342" s="406"/>
      <c r="O342" s="406"/>
      <c r="P342" s="407"/>
      <c r="Q342" s="4">
        <v>9</v>
      </c>
    </row>
    <row r="343" spans="1:17" ht="13.15" customHeight="1">
      <c r="A343" s="6" t="s">
        <v>16</v>
      </c>
      <c r="B343" s="4">
        <v>2</v>
      </c>
      <c r="D343" s="424" t="s">
        <v>15</v>
      </c>
      <c r="E343" s="424"/>
      <c r="F343" s="424"/>
      <c r="G343" s="424"/>
      <c r="H343" s="424"/>
      <c r="I343" s="5">
        <v>0</v>
      </c>
      <c r="K343" s="405" t="s">
        <v>14</v>
      </c>
      <c r="L343" s="406"/>
      <c r="M343" s="406"/>
      <c r="N343" s="406"/>
      <c r="O343" s="406"/>
      <c r="P343" s="407"/>
      <c r="Q343" s="4">
        <v>3</v>
      </c>
    </row>
    <row r="344" spans="1:17" ht="13.15" customHeight="1">
      <c r="A344" s="6" t="s">
        <v>13</v>
      </c>
      <c r="B344" s="4">
        <v>0</v>
      </c>
      <c r="D344" s="424" t="s">
        <v>12</v>
      </c>
      <c r="E344" s="424"/>
      <c r="F344" s="424"/>
      <c r="G344" s="424"/>
      <c r="H344" s="424"/>
      <c r="I344" s="5">
        <v>0</v>
      </c>
      <c r="K344" s="405" t="s">
        <v>11</v>
      </c>
      <c r="L344" s="406"/>
      <c r="M344" s="406"/>
      <c r="N344" s="406"/>
      <c r="O344" s="406"/>
      <c r="P344" s="407"/>
      <c r="Q344" s="4">
        <v>52</v>
      </c>
    </row>
    <row r="345" spans="1:17" ht="13.15" customHeight="1">
      <c r="K345" s="405" t="s">
        <v>10</v>
      </c>
      <c r="L345" s="406"/>
      <c r="M345" s="406"/>
      <c r="N345" s="406"/>
      <c r="O345" s="406"/>
      <c r="P345" s="407"/>
      <c r="Q345" s="4">
        <v>57</v>
      </c>
    </row>
    <row r="346" spans="1:17" ht="13.15" customHeight="1">
      <c r="K346" s="405" t="s">
        <v>9</v>
      </c>
      <c r="L346" s="406"/>
      <c r="M346" s="406"/>
      <c r="N346" s="406"/>
      <c r="O346" s="406"/>
      <c r="P346" s="407"/>
      <c r="Q346" s="4">
        <v>22</v>
      </c>
    </row>
    <row r="347" spans="1:17" ht="13.15" customHeight="1">
      <c r="K347" s="405" t="s">
        <v>8</v>
      </c>
      <c r="L347" s="406"/>
      <c r="M347" s="406"/>
      <c r="N347" s="406"/>
      <c r="O347" s="406"/>
      <c r="P347" s="407"/>
      <c r="Q347" s="4">
        <v>28</v>
      </c>
    </row>
    <row r="348" spans="1:17" ht="13.15" customHeight="1">
      <c r="K348" s="405" t="s">
        <v>7</v>
      </c>
      <c r="L348" s="406"/>
      <c r="M348" s="406"/>
      <c r="N348" s="406"/>
      <c r="O348" s="406"/>
      <c r="P348" s="407"/>
      <c r="Q348" s="4">
        <v>33</v>
      </c>
    </row>
    <row r="349" spans="1:17" ht="13.15" customHeight="1">
      <c r="K349" s="405" t="s">
        <v>6</v>
      </c>
      <c r="L349" s="406"/>
      <c r="M349" s="406"/>
      <c r="N349" s="406"/>
      <c r="O349" s="406"/>
      <c r="P349" s="407"/>
      <c r="Q349" s="4">
        <v>10</v>
      </c>
    </row>
    <row r="350" spans="1:17" ht="13.15" customHeight="1">
      <c r="K350" s="405" t="s">
        <v>5</v>
      </c>
      <c r="L350" s="406"/>
      <c r="M350" s="406"/>
      <c r="N350" s="406"/>
      <c r="O350" s="406"/>
      <c r="P350" s="407"/>
      <c r="Q350" s="4">
        <v>18</v>
      </c>
    </row>
    <row r="351" spans="1:17" ht="13.15" customHeight="1">
      <c r="K351" s="429" t="s">
        <v>4</v>
      </c>
      <c r="L351" s="429"/>
      <c r="M351" s="429"/>
      <c r="N351" s="429"/>
      <c r="O351" s="429"/>
      <c r="P351" s="429"/>
      <c r="Q351" s="4">
        <v>3</v>
      </c>
    </row>
    <row r="352" spans="1:17" ht="13.15" customHeight="1">
      <c r="K352" s="428" t="s">
        <v>3</v>
      </c>
      <c r="L352" s="428"/>
      <c r="M352" s="428"/>
      <c r="N352" s="428"/>
      <c r="O352" s="428"/>
      <c r="P352" s="428"/>
      <c r="Q352" s="4">
        <v>8</v>
      </c>
    </row>
    <row r="353" spans="4:22" ht="13.15" customHeight="1">
      <c r="K353" s="428" t="s">
        <v>2</v>
      </c>
      <c r="L353" s="428"/>
      <c r="M353" s="428"/>
      <c r="N353" s="428"/>
      <c r="O353" s="428"/>
      <c r="P353" s="428"/>
      <c r="Q353" s="4">
        <v>33</v>
      </c>
    </row>
    <row r="354" spans="4:22" ht="13.15" customHeight="1">
      <c r="K354" s="428" t="s">
        <v>1</v>
      </c>
      <c r="L354" s="428"/>
      <c r="M354" s="428"/>
      <c r="N354" s="428"/>
      <c r="O354" s="428"/>
      <c r="P354" s="428"/>
      <c r="Q354" s="4">
        <v>26</v>
      </c>
    </row>
    <row r="355" spans="4:22" ht="13.15" customHeight="1">
      <c r="K355" s="428" t="s">
        <v>0</v>
      </c>
      <c r="L355" s="428"/>
      <c r="M355" s="428"/>
      <c r="N355" s="428"/>
      <c r="O355" s="428"/>
      <c r="P355" s="428"/>
      <c r="Q355" s="4">
        <v>4</v>
      </c>
    </row>
    <row r="359" spans="4:22">
      <c r="R359" s="3"/>
      <c r="S359" s="3"/>
      <c r="T359" s="3"/>
      <c r="U359" s="3"/>
      <c r="V359" s="3"/>
    </row>
    <row r="360" spans="4:22">
      <c r="D360" s="3"/>
      <c r="E360" s="3"/>
      <c r="F360" s="3"/>
      <c r="G360" s="3"/>
      <c r="H360" s="3"/>
      <c r="I360" s="3"/>
    </row>
  </sheetData>
  <mergeCells count="195">
    <mergeCell ref="D340:H340"/>
    <mergeCell ref="K340:P340"/>
    <mergeCell ref="D341:H341"/>
    <mergeCell ref="K341:P341"/>
    <mergeCell ref="D342:H342"/>
    <mergeCell ref="K342:P342"/>
    <mergeCell ref="K351:P351"/>
    <mergeCell ref="K352:P352"/>
    <mergeCell ref="D343:H343"/>
    <mergeCell ref="K343:P343"/>
    <mergeCell ref="D344:H344"/>
    <mergeCell ref="K344:P344"/>
    <mergeCell ref="K345:P345"/>
    <mergeCell ref="K346:P346"/>
    <mergeCell ref="D333:H333"/>
    <mergeCell ref="K333:P333"/>
    <mergeCell ref="E113:E114"/>
    <mergeCell ref="F113:F114"/>
    <mergeCell ref="G113:G114"/>
    <mergeCell ref="K353:P353"/>
    <mergeCell ref="K354:P354"/>
    <mergeCell ref="K355:P355"/>
    <mergeCell ref="K347:P347"/>
    <mergeCell ref="K348:P348"/>
    <mergeCell ref="K349:P349"/>
    <mergeCell ref="K350:P350"/>
    <mergeCell ref="D334:H334"/>
    <mergeCell ref="K334:P334"/>
    <mergeCell ref="D335:H335"/>
    <mergeCell ref="K335:P335"/>
    <mergeCell ref="D336:H336"/>
    <mergeCell ref="K336:P336"/>
    <mergeCell ref="D337:H337"/>
    <mergeCell ref="K337:P337"/>
    <mergeCell ref="D338:H338"/>
    <mergeCell ref="K338:P338"/>
    <mergeCell ref="D339:H339"/>
    <mergeCell ref="K339:P339"/>
    <mergeCell ref="K326:P326"/>
    <mergeCell ref="D329:H329"/>
    <mergeCell ref="K329:P329"/>
    <mergeCell ref="D330:H330"/>
    <mergeCell ref="K330:P330"/>
    <mergeCell ref="D331:H331"/>
    <mergeCell ref="K331:P331"/>
    <mergeCell ref="D332:H332"/>
    <mergeCell ref="K332:P332"/>
    <mergeCell ref="D328:H328"/>
    <mergeCell ref="K328:P328"/>
    <mergeCell ref="D327:H327"/>
    <mergeCell ref="K327:P327"/>
    <mergeCell ref="K321:Q321"/>
    <mergeCell ref="A307:E307"/>
    <mergeCell ref="A308:E308"/>
    <mergeCell ref="A309:E309"/>
    <mergeCell ref="A310:E310"/>
    <mergeCell ref="A311:E311"/>
    <mergeCell ref="A313:G313"/>
    <mergeCell ref="A314:E314"/>
    <mergeCell ref="A315:E315"/>
    <mergeCell ref="A316:E316"/>
    <mergeCell ref="A317:E317"/>
    <mergeCell ref="A321:B321"/>
    <mergeCell ref="D321:I321"/>
    <mergeCell ref="D322:H322"/>
    <mergeCell ref="K322:P322"/>
    <mergeCell ref="D323:H323"/>
    <mergeCell ref="K323:P323"/>
    <mergeCell ref="D324:H324"/>
    <mergeCell ref="K324:P324"/>
    <mergeCell ref="D325:H325"/>
    <mergeCell ref="K325:P325"/>
    <mergeCell ref="D326:H326"/>
    <mergeCell ref="A306:E306"/>
    <mergeCell ref="A295:F295"/>
    <mergeCell ref="A296:E296"/>
    <mergeCell ref="A297:E297"/>
    <mergeCell ref="A298:E298"/>
    <mergeCell ref="A299:E299"/>
    <mergeCell ref="A300:E300"/>
    <mergeCell ref="A233:C233"/>
    <mergeCell ref="A301:E301"/>
    <mergeCell ref="A302:E302"/>
    <mergeCell ref="A303:E303"/>
    <mergeCell ref="A304:E304"/>
    <mergeCell ref="A305:E305"/>
    <mergeCell ref="A239:C239"/>
    <mergeCell ref="H285:N285"/>
    <mergeCell ref="H287:L287"/>
    <mergeCell ref="H288:L288"/>
    <mergeCell ref="H289:L289"/>
    <mergeCell ref="A225:E225"/>
    <mergeCell ref="I225:Q225"/>
    <mergeCell ref="A226:E226"/>
    <mergeCell ref="I226:Q226"/>
    <mergeCell ref="A227:E227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F154:G155"/>
    <mergeCell ref="H154:H155"/>
    <mergeCell ref="A214:B214"/>
    <mergeCell ref="A215:B215"/>
    <mergeCell ref="A222:F222"/>
    <mergeCell ref="A223:E223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A113:A114"/>
    <mergeCell ref="B113:B114"/>
    <mergeCell ref="C113:C114"/>
    <mergeCell ref="D113:D114"/>
    <mergeCell ref="A132:C132"/>
    <mergeCell ref="A144:A145"/>
    <mergeCell ref="B144:B145"/>
    <mergeCell ref="C144:C145"/>
    <mergeCell ref="D144:D145"/>
    <mergeCell ref="B106:C106"/>
    <mergeCell ref="D106:E106"/>
    <mergeCell ref="G72:H72"/>
    <mergeCell ref="G73:H73"/>
    <mergeCell ref="G75:I75"/>
    <mergeCell ref="G76:H76"/>
    <mergeCell ref="G77:H77"/>
    <mergeCell ref="G78:H78"/>
    <mergeCell ref="G79:H79"/>
    <mergeCell ref="B101:C101"/>
    <mergeCell ref="D101:E101"/>
    <mergeCell ref="B102:C102"/>
    <mergeCell ref="D102:E102"/>
    <mergeCell ref="B103:C103"/>
    <mergeCell ref="D103:E103"/>
    <mergeCell ref="B104:C104"/>
    <mergeCell ref="D104:E104"/>
    <mergeCell ref="B105:C105"/>
    <mergeCell ref="D105:E105"/>
    <mergeCell ref="A98:A99"/>
    <mergeCell ref="B98:C99"/>
    <mergeCell ref="D98:E99"/>
    <mergeCell ref="F98:F99"/>
    <mergeCell ref="B100:C100"/>
    <mergeCell ref="D100:E100"/>
    <mergeCell ref="U10:V10"/>
    <mergeCell ref="B42:C42"/>
    <mergeCell ref="D42:E42"/>
    <mergeCell ref="F42:G42"/>
    <mergeCell ref="B51:C51"/>
    <mergeCell ref="D51:E51"/>
    <mergeCell ref="F51:G51"/>
    <mergeCell ref="A67:V67"/>
    <mergeCell ref="B69:C69"/>
    <mergeCell ref="D69:E69"/>
    <mergeCell ref="G69:I69"/>
    <mergeCell ref="G70:H70"/>
    <mergeCell ref="G71:H71"/>
    <mergeCell ref="B10:C10"/>
    <mergeCell ref="K10:L10"/>
    <mergeCell ref="B6:C6"/>
    <mergeCell ref="K6:L6"/>
    <mergeCell ref="U6:V6"/>
    <mergeCell ref="B8:C8"/>
    <mergeCell ref="K8:L8"/>
    <mergeCell ref="U8:V8"/>
    <mergeCell ref="B9:C9"/>
    <mergeCell ref="K9:L9"/>
    <mergeCell ref="N9:P9"/>
    <mergeCell ref="S9:T9"/>
    <mergeCell ref="R5:S5"/>
    <mergeCell ref="T5:U5"/>
    <mergeCell ref="N4:P4"/>
    <mergeCell ref="A1:I1"/>
    <mergeCell ref="J1:V1"/>
    <mergeCell ref="A2:I2"/>
    <mergeCell ref="J2:V2"/>
    <mergeCell ref="Q3:R3"/>
    <mergeCell ref="S3:T3"/>
    <mergeCell ref="U3:V3"/>
    <mergeCell ref="B4:C4"/>
    <mergeCell ref="K4:L4"/>
    <mergeCell ref="Q4:R4"/>
    <mergeCell ref="S4:T4"/>
    <mergeCell ref="U4:V4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4660A8A4-DA61-417B-BE88-9933D7A35DDA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PRES D ARENE</vt:lpstr>
      <vt:lpstr>'PRES D ARENE'!Impression_des_titres</vt:lpstr>
      <vt:lpstr>'PRES D ARENE'!Zone_d_impression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2014-06-04T07:41:38Z</dcterms:created>
  <dcterms:modified xsi:type="dcterms:W3CDTF">2014-06-16T14:15:59Z</dcterms:modified>
</cp:coreProperties>
</file>